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My Drive\Lending\_Lending Programs &amp; Tools\Residential Land Development\_RTM RLDP\"/>
    </mc:Choice>
  </mc:AlternateContent>
  <xr:revisionPtr revIDLastSave="0" documentId="13_ncr:1_{4477A5A0-2B0A-4F09-93FF-F669F3E27A03}" xr6:coauthVersionLast="45" xr6:coauthVersionMax="45" xr10:uidLastSave="{00000000-0000-0000-0000-000000000000}"/>
  <bookViews>
    <workbookView xWindow="-28920" yWindow="-120" windowWidth="29040" windowHeight="15840" xr2:uid="{9A717415-9451-4E32-A0E6-3A8FC0BA8309}"/>
  </bookViews>
  <sheets>
    <sheet name="Introduction" sheetId="3" r:id="rId1"/>
    <sheet name="Cost Projection" sheetId="1" r:id="rId2"/>
    <sheet name="Establish Budget" sheetId="13" r:id="rId3"/>
    <sheet name="1-Acquire Lot" sheetId="2" r:id="rId4"/>
    <sheet name="2-Prepare Lot" sheetId="4" r:id="rId5"/>
    <sheet name="3-Home Package" sheetId="5" r:id="rId6"/>
    <sheet name="4-Foundation" sheetId="12" r:id="rId7"/>
    <sheet name="5-Water" sheetId="6" r:id="rId8"/>
    <sheet name="6-Power" sheetId="7" r:id="rId9"/>
    <sheet name="7-Gas" sheetId="11" r:id="rId10"/>
    <sheet name="8-Septic" sheetId="8" r:id="rId11"/>
    <sheet name="9-Garage" sheetId="9" r:id="rId12"/>
    <sheet name="10-Extras" sheetId="10" r:id="rId13"/>
    <sheet name="Quote Template" sheetId="1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0" l="1"/>
  <c r="F17" i="10"/>
  <c r="F16" i="10"/>
  <c r="F15" i="10"/>
  <c r="F14" i="10"/>
  <c r="F13" i="10"/>
  <c r="F12" i="10"/>
  <c r="F11" i="10"/>
  <c r="F10" i="10"/>
  <c r="F9" i="10"/>
  <c r="F8" i="10"/>
  <c r="F7" i="10"/>
  <c r="F6" i="10"/>
  <c r="F5" i="10"/>
  <c r="F4" i="10"/>
  <c r="A4" i="10"/>
  <c r="A5" i="10" s="1"/>
  <c r="A6" i="10" s="1"/>
  <c r="A7" i="10" s="1"/>
  <c r="A8" i="10" s="1"/>
  <c r="A9" i="10" s="1"/>
  <c r="A10" i="10" s="1"/>
  <c r="A11" i="10" s="1"/>
  <c r="A12" i="10" s="1"/>
  <c r="A13" i="10" s="1"/>
  <c r="A14" i="10" s="1"/>
  <c r="A15" i="10" s="1"/>
  <c r="A16" i="10" s="1"/>
  <c r="A17" i="10" s="1"/>
  <c r="F3" i="10"/>
  <c r="E18" i="9"/>
  <c r="F17" i="9"/>
  <c r="F16" i="9"/>
  <c r="F15" i="9"/>
  <c r="F14" i="9"/>
  <c r="F13" i="9"/>
  <c r="F12" i="9"/>
  <c r="F11" i="9"/>
  <c r="F10" i="9"/>
  <c r="F9" i="9"/>
  <c r="F8" i="9"/>
  <c r="F7" i="9"/>
  <c r="F6" i="9"/>
  <c r="F5" i="9"/>
  <c r="F4" i="9"/>
  <c r="A4" i="9"/>
  <c r="A5" i="9" s="1"/>
  <c r="A6" i="9" s="1"/>
  <c r="A7" i="9" s="1"/>
  <c r="A8" i="9" s="1"/>
  <c r="A9" i="9" s="1"/>
  <c r="A10" i="9" s="1"/>
  <c r="A11" i="9" s="1"/>
  <c r="A12" i="9" s="1"/>
  <c r="A13" i="9" s="1"/>
  <c r="A14" i="9" s="1"/>
  <c r="A15" i="9" s="1"/>
  <c r="A16" i="9" s="1"/>
  <c r="A17" i="9" s="1"/>
  <c r="F3" i="9"/>
  <c r="F18" i="10" l="1"/>
  <c r="C19" i="1" s="1"/>
  <c r="F18" i="9"/>
  <c r="C18" i="1" s="1"/>
  <c r="E18" i="8" l="1"/>
  <c r="F17" i="8"/>
  <c r="F16" i="8"/>
  <c r="F15" i="8"/>
  <c r="F14" i="8"/>
  <c r="F13" i="8"/>
  <c r="F12" i="8"/>
  <c r="F11" i="8"/>
  <c r="F10" i="8"/>
  <c r="F9" i="8"/>
  <c r="F8" i="8"/>
  <c r="F7" i="8"/>
  <c r="F6" i="8"/>
  <c r="F5" i="8"/>
  <c r="F4" i="8"/>
  <c r="A4" i="8"/>
  <c r="A5" i="8" s="1"/>
  <c r="A6" i="8" s="1"/>
  <c r="A7" i="8" s="1"/>
  <c r="A8" i="8" s="1"/>
  <c r="A9" i="8" s="1"/>
  <c r="A10" i="8" s="1"/>
  <c r="A11" i="8" s="1"/>
  <c r="A12" i="8" s="1"/>
  <c r="A13" i="8" s="1"/>
  <c r="A14" i="8" s="1"/>
  <c r="A15" i="8" s="1"/>
  <c r="A16" i="8" s="1"/>
  <c r="A17" i="8" s="1"/>
  <c r="F3" i="8"/>
  <c r="E18" i="11"/>
  <c r="F17" i="11"/>
  <c r="F16" i="11"/>
  <c r="F15" i="11"/>
  <c r="F14" i="11"/>
  <c r="F13" i="11"/>
  <c r="F12" i="11"/>
  <c r="F11" i="11"/>
  <c r="F10" i="11"/>
  <c r="F9" i="11"/>
  <c r="F8" i="11"/>
  <c r="F7" i="11"/>
  <c r="F6" i="11"/>
  <c r="F5" i="11"/>
  <c r="F4" i="11"/>
  <c r="A4" i="11"/>
  <c r="A5" i="11" s="1"/>
  <c r="A6" i="11" s="1"/>
  <c r="A7" i="11" s="1"/>
  <c r="A8" i="11" s="1"/>
  <c r="A9" i="11" s="1"/>
  <c r="A10" i="11" s="1"/>
  <c r="A11" i="11" s="1"/>
  <c r="A12" i="11" s="1"/>
  <c r="A13" i="11" s="1"/>
  <c r="A14" i="11" s="1"/>
  <c r="A15" i="11" s="1"/>
  <c r="A16" i="11" s="1"/>
  <c r="A17" i="11" s="1"/>
  <c r="F3" i="11"/>
  <c r="F18" i="11" s="1"/>
  <c r="C16" i="1" s="1"/>
  <c r="E18" i="7"/>
  <c r="F17" i="7"/>
  <c r="F16" i="7"/>
  <c r="F15" i="7"/>
  <c r="F14" i="7"/>
  <c r="F13" i="7"/>
  <c r="F12" i="7"/>
  <c r="F11" i="7"/>
  <c r="F10" i="7"/>
  <c r="F9" i="7"/>
  <c r="F8" i="7"/>
  <c r="F7" i="7"/>
  <c r="F6" i="7"/>
  <c r="F5" i="7"/>
  <c r="F4" i="7"/>
  <c r="A4" i="7"/>
  <c r="A5" i="7" s="1"/>
  <c r="A6" i="7" s="1"/>
  <c r="A7" i="7" s="1"/>
  <c r="A8" i="7" s="1"/>
  <c r="A9" i="7" s="1"/>
  <c r="A10" i="7" s="1"/>
  <c r="A11" i="7" s="1"/>
  <c r="A12" i="7" s="1"/>
  <c r="A13" i="7" s="1"/>
  <c r="A14" i="7" s="1"/>
  <c r="A15" i="7" s="1"/>
  <c r="A16" i="7" s="1"/>
  <c r="A17" i="7" s="1"/>
  <c r="F3" i="7"/>
  <c r="F18" i="7" s="1"/>
  <c r="C15" i="1" s="1"/>
  <c r="E18" i="6"/>
  <c r="F17" i="6"/>
  <c r="F16" i="6"/>
  <c r="F15" i="6"/>
  <c r="F14" i="6"/>
  <c r="F13" i="6"/>
  <c r="F12" i="6"/>
  <c r="F11" i="6"/>
  <c r="F10" i="6"/>
  <c r="F9" i="6"/>
  <c r="F8" i="6"/>
  <c r="F7" i="6"/>
  <c r="F6" i="6"/>
  <c r="F5" i="6"/>
  <c r="F4" i="6"/>
  <c r="A4" i="6"/>
  <c r="A5" i="6" s="1"/>
  <c r="A6" i="6" s="1"/>
  <c r="A7" i="6" s="1"/>
  <c r="A8" i="6" s="1"/>
  <c r="A9" i="6" s="1"/>
  <c r="A10" i="6" s="1"/>
  <c r="A11" i="6" s="1"/>
  <c r="A12" i="6" s="1"/>
  <c r="A13" i="6" s="1"/>
  <c r="A14" i="6" s="1"/>
  <c r="A15" i="6" s="1"/>
  <c r="A16" i="6" s="1"/>
  <c r="A17" i="6" s="1"/>
  <c r="F3" i="6"/>
  <c r="F18" i="6" s="1"/>
  <c r="C14" i="1" s="1"/>
  <c r="F17" i="12"/>
  <c r="F16" i="12"/>
  <c r="F15" i="12"/>
  <c r="F14" i="12"/>
  <c r="F13" i="12"/>
  <c r="F12" i="12"/>
  <c r="F11" i="12"/>
  <c r="F10" i="12"/>
  <c r="F9" i="12"/>
  <c r="F8" i="12"/>
  <c r="F7" i="12"/>
  <c r="F6" i="12"/>
  <c r="F5" i="12"/>
  <c r="F4" i="12"/>
  <c r="A4" i="12"/>
  <c r="A5" i="12" s="1"/>
  <c r="A6" i="12" s="1"/>
  <c r="A7" i="12" s="1"/>
  <c r="A8" i="12" s="1"/>
  <c r="A9" i="12" s="1"/>
  <c r="A10" i="12" s="1"/>
  <c r="A11" i="12" s="1"/>
  <c r="A12" i="12" s="1"/>
  <c r="A13" i="12" s="1"/>
  <c r="A14" i="12" s="1"/>
  <c r="A15" i="12" s="1"/>
  <c r="A16" i="12" s="1"/>
  <c r="A17" i="12" s="1"/>
  <c r="F3" i="12"/>
  <c r="E18" i="12"/>
  <c r="F7" i="5"/>
  <c r="F17" i="4"/>
  <c r="F16" i="4"/>
  <c r="F15" i="4"/>
  <c r="F14" i="4"/>
  <c r="F13" i="4"/>
  <c r="F12" i="4"/>
  <c r="F11" i="4"/>
  <c r="F10" i="4"/>
  <c r="F9" i="4"/>
  <c r="F8" i="4"/>
  <c r="F7" i="4"/>
  <c r="F6" i="4"/>
  <c r="F5" i="4"/>
  <c r="F4" i="4"/>
  <c r="F3" i="4"/>
  <c r="F17" i="5"/>
  <c r="F16" i="5"/>
  <c r="F15" i="5"/>
  <c r="F14" i="5"/>
  <c r="F13" i="5"/>
  <c r="F12" i="5"/>
  <c r="F11" i="5"/>
  <c r="F10" i="5"/>
  <c r="F8" i="5"/>
  <c r="F6" i="5"/>
  <c r="F5" i="5"/>
  <c r="F9" i="5"/>
  <c r="F4" i="5"/>
  <c r="F3" i="5"/>
  <c r="E18" i="2"/>
  <c r="C10" i="1" s="1"/>
  <c r="E18" i="4"/>
  <c r="A4" i="5"/>
  <c r="A5" i="5" s="1"/>
  <c r="A6" i="5" s="1"/>
  <c r="A7" i="5" s="1"/>
  <c r="A8" i="5" s="1"/>
  <c r="A9" i="5" s="1"/>
  <c r="A10" i="5" s="1"/>
  <c r="A11" i="5" s="1"/>
  <c r="A12" i="5" s="1"/>
  <c r="A13" i="5" s="1"/>
  <c r="A14" i="5" s="1"/>
  <c r="A15" i="5" s="1"/>
  <c r="A16" i="5" s="1"/>
  <c r="A17" i="5" s="1"/>
  <c r="A4" i="4"/>
  <c r="A5" i="4" s="1"/>
  <c r="A6" i="4" s="1"/>
  <c r="A7" i="4" s="1"/>
  <c r="A8" i="4" s="1"/>
  <c r="A9" i="4" s="1"/>
  <c r="A10" i="4" s="1"/>
  <c r="A11" i="4" s="1"/>
  <c r="A12" i="4" s="1"/>
  <c r="A13" i="4" s="1"/>
  <c r="A14" i="4" s="1"/>
  <c r="A15" i="4" s="1"/>
  <c r="A16" i="4" s="1"/>
  <c r="A17" i="4" s="1"/>
  <c r="A5" i="2"/>
  <c r="A6" i="2" s="1"/>
  <c r="A7" i="2" s="1"/>
  <c r="A8" i="2" s="1"/>
  <c r="A9" i="2" s="1"/>
  <c r="A10" i="2" s="1"/>
  <c r="A11" i="2" s="1"/>
  <c r="A12" i="2" s="1"/>
  <c r="A13" i="2" s="1"/>
  <c r="A14" i="2" s="1"/>
  <c r="A15" i="2" s="1"/>
  <c r="A16" i="2" s="1"/>
  <c r="A17" i="2" s="1"/>
  <c r="A4" i="2"/>
  <c r="F18" i="8" l="1"/>
  <c r="C17" i="1" s="1"/>
  <c r="F18" i="12"/>
  <c r="C13" i="1" s="1"/>
  <c r="F18" i="4"/>
  <c r="C11" i="1" s="1"/>
  <c r="F18" i="5"/>
  <c r="C12" i="1" s="1"/>
  <c r="E18" i="5"/>
  <c r="I7" i="13"/>
  <c r="A11" i="1"/>
  <c r="A1" i="4" s="1"/>
  <c r="H8" i="13" l="1"/>
  <c r="A12" i="1"/>
  <c r="C21" i="1"/>
  <c r="C22" i="1" s="1"/>
  <c r="C23" i="1" s="1"/>
  <c r="A1" i="2"/>
  <c r="A7" i="3"/>
  <c r="H9" i="13" l="1"/>
  <c r="H10" i="13" s="1"/>
  <c r="H11" i="13" s="1"/>
  <c r="D23" i="1" s="1"/>
  <c r="A13" i="1"/>
  <c r="A1" i="5"/>
  <c r="H15" i="13" l="1"/>
  <c r="H20" i="13"/>
  <c r="A14" i="1"/>
  <c r="A1" i="12"/>
  <c r="A15" i="1" l="1"/>
  <c r="A1" i="6"/>
  <c r="A16" i="1" l="1"/>
  <c r="A1" i="7"/>
  <c r="A17" i="1" l="1"/>
  <c r="A1" i="11"/>
  <c r="A18" i="1" l="1"/>
  <c r="A1" i="8"/>
  <c r="A19" i="1" l="1"/>
  <c r="A1" i="10" s="1"/>
  <c r="A1" i="9"/>
</calcChain>
</file>

<file path=xl/sharedStrings.xml><?xml version="1.0" encoding="utf-8"?>
<sst xmlns="http://schemas.openxmlformats.org/spreadsheetml/2006/main" count="285" uniqueCount="174">
  <si>
    <t>Category</t>
  </si>
  <si>
    <t>Date:</t>
  </si>
  <si>
    <t>Cost Projection for a New RTM Home</t>
  </si>
  <si>
    <t>Description</t>
  </si>
  <si>
    <t>Total:</t>
  </si>
  <si>
    <t>You must meet the following criteria to be considered for this program:</t>
  </si>
  <si>
    <t>Complete this planning worksheet to project your costs and confirm that you are within your budget, then share with us.</t>
  </si>
  <si>
    <t>You desire a factory-built home on a screw-pile or pony-wall foundation (no basement), priced at $250K or less all-in, and your home supplier price must include the home, trucking, foundation, new home warranty, and final installation for occupancy in 4 months or less.</t>
  </si>
  <si>
    <t>Your target property should be 5 acres or less, preferably already serviced with water, sewer/septic, power and gas. Property must have its own land title.</t>
  </si>
  <si>
    <t>Cost Estimate</t>
  </si>
  <si>
    <t>Supplier</t>
  </si>
  <si>
    <t>Septic / Sewer</t>
  </si>
  <si>
    <t>Garage</t>
  </si>
  <si>
    <t>Extras</t>
  </si>
  <si>
    <t>Acquire Land/Lot</t>
  </si>
  <si>
    <t>Prepare Site</t>
  </si>
  <si>
    <t>ALL COSTS ARE TO INCLUDE LABOUR COSTS AND TAX</t>
  </si>
  <si>
    <t>Home Package (Home, NHW, transport, foundation, skirting, final connections)</t>
  </si>
  <si>
    <t>SUBTOTAL</t>
  </si>
  <si>
    <t>Foundation (if not provided by Home Dealer)</t>
  </si>
  <si>
    <t>Land Location:</t>
  </si>
  <si>
    <t>TOTAL PROJECTED PROJECT COSTS</t>
  </si>
  <si>
    <t>CONTINGENCY FACTOR (10%)</t>
  </si>
  <si>
    <t>Remarks:</t>
  </si>
  <si>
    <t>Name &amp; Cell#:</t>
  </si>
  <si>
    <t>NB. Please indicate items already included in your home package cost.</t>
  </si>
  <si>
    <t>Signature(s) of Applicant</t>
  </si>
  <si>
    <t>Enter your maximum mortgage</t>
  </si>
  <si>
    <t>then your land cost cannot exceed</t>
  </si>
  <si>
    <t>then your home package and foundation cannot exceed</t>
  </si>
  <si>
    <t>Solve for maximum home package:</t>
  </si>
  <si>
    <t>Solve for maximum land cost:</t>
  </si>
  <si>
    <t>Read about how to acquire a suitable lot</t>
  </si>
  <si>
    <t>Clear the land if applicable</t>
  </si>
  <si>
    <t>Item</t>
  </si>
  <si>
    <t>Residential development permit (county)</t>
  </si>
  <si>
    <t>Driveway &amp; culvert installation</t>
  </si>
  <si>
    <t>Read about Development and Other Permits</t>
  </si>
  <si>
    <t>Read about Road Access &amp; Culvert</t>
  </si>
  <si>
    <t>Guides:</t>
  </si>
  <si>
    <t>Read about subdivision and surveying</t>
  </si>
  <si>
    <t>enter the legal description (lot, block, plan)</t>
  </si>
  <si>
    <t>enter the zoning (ie. Residential or Agriculture)</t>
  </si>
  <si>
    <t>Supplier/Seller</t>
  </si>
  <si>
    <t>Temporary widening for home delivery</t>
  </si>
  <si>
    <t>Course of Construction Liability Insurance</t>
  </si>
  <si>
    <t>Vapour barrier &amp; gravel</t>
  </si>
  <si>
    <t>Home site preparation (level and grade)</t>
  </si>
  <si>
    <t>Building permit</t>
  </si>
  <si>
    <t>Foundation &amp; engineering</t>
  </si>
  <si>
    <t>Delivery &amp; setup</t>
  </si>
  <si>
    <t>Exterior stairs</t>
  </si>
  <si>
    <t>Skirting/Parging/Vents/Access door</t>
  </si>
  <si>
    <t>Est. + GST</t>
  </si>
  <si>
    <t>New Home Warranty</t>
  </si>
  <si>
    <t>Read about Foundation Systems</t>
  </si>
  <si>
    <t>Read about New Home Warranty</t>
  </si>
  <si>
    <t>Read about an Occupancy Certificate (when you get the keys!)</t>
  </si>
  <si>
    <t>N.B. All quotes to include labour, materials, and tax. Use space provided for incremental details. Please note if the item cost is already included.</t>
  </si>
  <si>
    <t>Read about Home &amp; Dealer Selection</t>
  </si>
  <si>
    <t>Rain wear (eavestrough, down spouts)</t>
  </si>
  <si>
    <t>Payment Terms (enter the dealer's required deposit and payment terms)</t>
  </si>
  <si>
    <t>enter the municipal address here</t>
  </si>
  <si>
    <t>enter the MLS listing # here</t>
  </si>
  <si>
    <t>enter the lot size here</t>
  </si>
  <si>
    <t>Payment Terms (enter the suppliers' required deposit and payment terms)</t>
  </si>
  <si>
    <t>Quote Indicator #</t>
  </si>
  <si>
    <t>Payment Terms (enter the Supplier's required deposit and payment terms)</t>
  </si>
  <si>
    <t>Drill a well</t>
  </si>
  <si>
    <t>or Connection to town service</t>
  </si>
  <si>
    <t>How to Drill a Well</t>
  </si>
  <si>
    <t>Read about Water Supply Systems</t>
  </si>
  <si>
    <t>Pressure switch</t>
  </si>
  <si>
    <t>Pressure storage tank</t>
  </si>
  <si>
    <t xml:space="preserve">Water treatment / purification </t>
  </si>
  <si>
    <t>Water chemistry and flow rate test</t>
  </si>
  <si>
    <t>Casing pipe, supply &amp; install</t>
  </si>
  <si>
    <t>Well pump, "            "</t>
  </si>
  <si>
    <t>Read about Power / Electrical Connections</t>
  </si>
  <si>
    <t>Yard service (pole, transformer &amp; meter)</t>
  </si>
  <si>
    <t>Payment Terms (enter the Suppliers' required deposit and payment terms)</t>
  </si>
  <si>
    <t>Trenching to house</t>
  </si>
  <si>
    <t>Natural Gas / Propane</t>
  </si>
  <si>
    <t>Water Supply</t>
  </si>
  <si>
    <t>Power Supply / Electricity</t>
  </si>
  <si>
    <t>Read about Natural or Propane Gas Service</t>
  </si>
  <si>
    <t>Gas service to lot line</t>
  </si>
  <si>
    <t xml:space="preserve">Gas Permit </t>
  </si>
  <si>
    <t>(town or county office)</t>
  </si>
  <si>
    <t>Electrical Permit</t>
  </si>
  <si>
    <t>Final connection to house</t>
  </si>
  <si>
    <t>Read about Septic or Sewer System</t>
  </si>
  <si>
    <t xml:space="preserve">Septic Permit </t>
  </si>
  <si>
    <t>Septic tank and field</t>
  </si>
  <si>
    <t>Read about Garage/Shop</t>
  </si>
  <si>
    <t>Garage package</t>
  </si>
  <si>
    <t>Cement slab &amp; foundation</t>
  </si>
  <si>
    <t>Extras might include landscaping, fencing, decks, paving, sidewalks, rainwear, etc.</t>
  </si>
  <si>
    <t>Final connections to gas, water, power, sewer (if dealer)</t>
  </si>
  <si>
    <t>X</t>
  </si>
  <si>
    <t>Can You get a Mortgage?</t>
  </si>
  <si>
    <t>Acreage Development Step-by-Step</t>
  </si>
  <si>
    <t>like this!</t>
  </si>
  <si>
    <t>Inquiry@RichardsMortgageGroup.ca</t>
  </si>
  <si>
    <t>Do not edit</t>
  </si>
  <si>
    <t>Instructions</t>
  </si>
  <si>
    <t>Please note, there may be a queue for this program based on demand vs resources. Accepting any project, client, or supplier is at our complete discretion and risk tolerance</t>
  </si>
  <si>
    <t>Good luck!</t>
  </si>
  <si>
    <t>This template is to help determine if our low down-payment acreage or cottage development bridge financing program is a fit for you. It is designed for borrowers that want a new self-contained factory-built home at a location of their choosing completed within 4 months, but don't have the cash to buy and service the land themselves. You choose the land and home and coordinate the land preparations. We finance the project and you purchase the finished home from us upon completion using regular mortgage financing.</t>
  </si>
  <si>
    <t>You have at least 8-10% of the project budget amount available for a cash deposit should you want to proceed. For example, $32-40K should be available for a $400K project</t>
  </si>
  <si>
    <t>Talk to us about your ability to get a mortgage and to establish your budget *before* completing this planning worksheet.  We do not accept 3rd-party assessments, and proceeding under false assumptions is often disappointing.</t>
  </si>
  <si>
    <t>If the land needs clearing or other site preparations (i.e.. access) or is missing utility services, you must be comfortable and prepared to get initial quotes and coordinate the installation/work if your home dealer does not offer those services.</t>
  </si>
  <si>
    <t>Chris Richards - Richards Mortgage Group</t>
  </si>
  <si>
    <t>You must work and live in Alberta and the home location needs to be in Alberta (but we may also consider NE BC).</t>
  </si>
  <si>
    <t>1. On the [Cost Projection] tab (below, next page) complete your contact and land details at the top in the tan input box.</t>
  </si>
  <si>
    <t>*</t>
  </si>
  <si>
    <t>**</t>
  </si>
  <si>
    <t>** When looking for land or a home, keep these budget amounts in mind and in balance.</t>
  </si>
  <si>
    <t>less 10% for contingency and cost overruns</t>
  </si>
  <si>
    <t>Note, in this planning tool, data entry cells are coloured tan:</t>
  </si>
  <si>
    <t>and if your site prep (utilities and earthworks) will cost</t>
  </si>
  <si>
    <t>if your home package, foundation &amp; delivery will cost</t>
  </si>
  <si>
    <t>and if your site prep (utilities and earth works) will cost</t>
  </si>
  <si>
    <t>* You may want to determine your maximum mortgage amount from us to avoid surprises.</t>
  </si>
  <si>
    <t>if your lot/land will cost</t>
  </si>
  <si>
    <t>At the outset of your project planning, you want to establish a realistic budget for your lot &amp; new home, which is within your financial reach yet affordable. A maximum mortgage pre-approval is based on what your income can support given your other debt and payment obligations, as well as your credit rating. Generally the max will come in around 4 times your annual household gross income.</t>
  </si>
  <si>
    <t xml:space="preserve">Set Your Budget First with a Mortgage Pre-Approval </t>
  </si>
  <si>
    <t>Enter your maximum available down payment/deposit</t>
  </si>
  <si>
    <t xml:space="preserve">Equals your maximum project cost all-in, inlcuding land </t>
  </si>
  <si>
    <t>AIM YOUR HOME &amp; LAND BUDGET FOR</t>
  </si>
  <si>
    <t>Approximate Budget</t>
  </si>
  <si>
    <t>note, foundation must be covered by the dealer's New Home Warranty, so ask yhem how that will work</t>
  </si>
  <si>
    <t xml:space="preserve">2. Then complete each tab section/page one-by-one, starting with [Establish Budget], then [1-Acquire Lot]. Each page </t>
  </si>
  <si>
    <t xml:space="preserve">    has tips to help you obtain and organize cost estimates as well as links to guides for the topic at the page</t>
  </si>
  <si>
    <t>3. Try to stay on budget, as items inevitably cost more than quoted. Doing so saves work of having to scale back scope.</t>
  </si>
  <si>
    <t>4. Completed template can be emailed to:</t>
  </si>
  <si>
    <t xml:space="preserve">   RTM Bridge Financing Program (Pilot Program)</t>
  </si>
  <si>
    <r>
      <t xml:space="preserve">    bottom in </t>
    </r>
    <r>
      <rPr>
        <sz val="10"/>
        <color rgb="FFFF0000"/>
        <rFont val="Arial"/>
        <family val="2"/>
      </rPr>
      <t>RED</t>
    </r>
    <r>
      <rPr>
        <sz val="10"/>
        <color rgb="FF000000"/>
        <rFont val="Arial"/>
        <family val="2"/>
      </rPr>
      <t>. As you complete the costs, they will transfer to the [Cost Projection] page. Avoid double-counting.</t>
    </r>
  </si>
  <si>
    <t>Quote / Work Estimate</t>
  </si>
  <si>
    <t>Date:________________________  Quote#_______________</t>
  </si>
  <si>
    <t>Quote To</t>
  </si>
  <si>
    <t>Quote From</t>
  </si>
  <si>
    <t>(Vendor, please complete)</t>
  </si>
  <si>
    <t>Customer:</t>
  </si>
  <si>
    <t>(replace with your name)</t>
  </si>
  <si>
    <t>Vendor Name:</t>
  </si>
  <si>
    <t>Contact:</t>
  </si>
  <si>
    <t>(replace with your cell# &amp; email)</t>
  </si>
  <si>
    <t>Contact + Tel#:</t>
  </si>
  <si>
    <t>Civic Address:</t>
  </si>
  <si>
    <t>(complete for construction site)</t>
  </si>
  <si>
    <t>Address:</t>
  </si>
  <si>
    <t>Legal Address:</t>
  </si>
  <si>
    <t>WCB#</t>
  </si>
  <si>
    <t>Lot size</t>
  </si>
  <si>
    <t>____________acres   __________ sq ft</t>
  </si>
  <si>
    <t>GST#</t>
  </si>
  <si>
    <t>JOB DESCRIPTION (use this section to describe the work, be very specific.)</t>
  </si>
  <si>
    <t>ITEMIZED COSTS</t>
  </si>
  <si>
    <t>$</t>
  </si>
  <si>
    <t>Subtotal:</t>
  </si>
  <si>
    <t>X___________________________________________ ( rep. signature)</t>
  </si>
  <si>
    <t>Tax:</t>
  </si>
  <si>
    <t>Quote guaranteed for _____ days</t>
  </si>
  <si>
    <t>Total Estimate:</t>
  </si>
  <si>
    <t>PAYMENT TERMS (describe what amount or percentage is due at what stages, and days allowed for payment to be made)</t>
  </si>
  <si>
    <t>Due on order</t>
  </si>
  <si>
    <t>Net _____ days</t>
  </si>
  <si>
    <t>Due on ….</t>
  </si>
  <si>
    <t>Due on completion</t>
  </si>
  <si>
    <t>Other terms:</t>
  </si>
  <si>
    <t>SPECIAL NOTES (Vendor, please describe any prerequisites or on-site expectations or requirements)</t>
  </si>
  <si>
    <t xml:space="preserve">    A Quote Template is provided in the last tab to print out and send to various suppliers as required. Get payment terms!</t>
  </si>
  <si>
    <t>Home make and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</si>
</sst>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_(&quot;$&quot;* #,##0.00_);_(&quot;$&quot;* \(#,##0.00\);_(&quot;$&quot;* &quot;-&quot;??_);_(@_)"/>
    <numFmt numFmtId="165" formatCode="_(&quot;$&quot;* #,##0_);_(&quot;$&quot;* \(#,##0\);_(&quot;$&quot;* &quot;-&quot;??_);_(@_)"/>
    <numFmt numFmtId="166" formatCode="_-&quot;$&quot;* #,##0_-;\-&quot;$&quot;* #,##0_-;_-&quot;$&quot;* &quot;-&quot;??_-;_-@_-"/>
  </numFmts>
  <fonts count="27" x14ac:knownFonts="1">
    <font>
      <sz val="10"/>
      <color rgb="FF000000"/>
      <name val="Arial"/>
      <family val="2"/>
    </font>
    <font>
      <sz val="11"/>
      <color theme="1"/>
      <name val="Calibri"/>
      <family val="2"/>
      <scheme val="minor"/>
    </font>
    <font>
      <sz val="11"/>
      <color rgb="FF3F3F76"/>
      <name val="Calibri"/>
      <family val="2"/>
      <scheme val="minor"/>
    </font>
    <font>
      <sz val="10"/>
      <color rgb="FF000000"/>
      <name val="Arial"/>
      <family val="2"/>
    </font>
    <font>
      <i/>
      <sz val="10"/>
      <color rgb="FF000000"/>
      <name val="Arial"/>
      <family val="2"/>
    </font>
    <font>
      <b/>
      <u/>
      <sz val="10"/>
      <color rgb="FF000000"/>
      <name val="Arial"/>
      <family val="2"/>
    </font>
    <font>
      <b/>
      <i/>
      <u/>
      <sz val="12"/>
      <color rgb="FF000000"/>
      <name val="Arial"/>
      <family val="2"/>
    </font>
    <font>
      <b/>
      <i/>
      <u/>
      <sz val="10"/>
      <color rgb="FF000000"/>
      <name val="Arial"/>
      <family val="2"/>
    </font>
    <font>
      <b/>
      <sz val="10"/>
      <color rgb="FF000000"/>
      <name val="Arial"/>
      <family val="2"/>
    </font>
    <font>
      <b/>
      <sz val="16"/>
      <color rgb="FF000000"/>
      <name val="Arial"/>
      <family val="2"/>
    </font>
    <font>
      <b/>
      <i/>
      <sz val="10"/>
      <color rgb="FF000000"/>
      <name val="Arial"/>
      <family val="2"/>
    </font>
    <font>
      <sz val="8"/>
      <color rgb="FF000000"/>
      <name val="Arial"/>
      <family val="2"/>
    </font>
    <font>
      <u/>
      <sz val="10"/>
      <color theme="10"/>
      <name val="Arial"/>
      <family val="2"/>
    </font>
    <font>
      <sz val="10"/>
      <color rgb="FFFF0000"/>
      <name val="Arial"/>
      <family val="2"/>
    </font>
    <font>
      <b/>
      <i/>
      <sz val="8"/>
      <color rgb="FF000000"/>
      <name val="Arial"/>
      <family val="2"/>
    </font>
    <font>
      <b/>
      <i/>
      <u val="singleAccounting"/>
      <sz val="10"/>
      <color rgb="FF000000"/>
      <name val="Arial"/>
      <family val="2"/>
    </font>
    <font>
      <i/>
      <sz val="11"/>
      <color rgb="FF3F3F76"/>
      <name val="Calibri"/>
      <family val="2"/>
      <scheme val="minor"/>
    </font>
    <font>
      <b/>
      <sz val="12"/>
      <color rgb="FF000000"/>
      <name val="Arial"/>
      <family val="2"/>
    </font>
    <font>
      <b/>
      <i/>
      <sz val="12"/>
      <color rgb="FF000000"/>
      <name val="Arial"/>
      <family val="2"/>
    </font>
    <font>
      <sz val="11"/>
      <color rgb="FF000000"/>
      <name val="Calibri"/>
      <family val="2"/>
      <scheme val="minor"/>
    </font>
    <font>
      <i/>
      <sz val="8"/>
      <color rgb="FF000000"/>
      <name val="Arial"/>
      <family val="2"/>
    </font>
    <font>
      <b/>
      <sz val="10"/>
      <color rgb="FFFF0000"/>
      <name val="Arial"/>
      <family val="2"/>
    </font>
    <font>
      <b/>
      <i/>
      <u/>
      <sz val="14"/>
      <color rgb="FF000000"/>
      <name val="Arial"/>
      <family val="2"/>
    </font>
    <font>
      <b/>
      <i/>
      <u/>
      <sz val="16"/>
      <color rgb="FF000000"/>
      <name val="Arial"/>
      <family val="2"/>
    </font>
    <font>
      <sz val="11"/>
      <color rgb="FF9C5700"/>
      <name val="Calibri"/>
      <family val="2"/>
      <scheme val="minor"/>
    </font>
    <font>
      <b/>
      <sz val="10"/>
      <color theme="0"/>
      <name val="Arial"/>
      <family val="2"/>
    </font>
    <font>
      <b/>
      <sz val="22"/>
      <color rgb="FF000000"/>
      <name val="Arial"/>
      <family val="2"/>
    </font>
  </fonts>
  <fills count="8">
    <fill>
      <patternFill patternType="none"/>
    </fill>
    <fill>
      <patternFill patternType="gray125"/>
    </fill>
    <fill>
      <patternFill patternType="solid">
        <fgColor rgb="FFFFCC99"/>
      </patternFill>
    </fill>
    <fill>
      <patternFill patternType="solid">
        <fgColor theme="7" tint="0.79998168889431442"/>
        <bgColor indexed="65"/>
      </patternFill>
    </fill>
    <fill>
      <patternFill patternType="solid">
        <fgColor rgb="FFFFEB9C"/>
      </patternFill>
    </fill>
    <fill>
      <patternFill patternType="solid">
        <fgColor rgb="FFFFFF00"/>
        <bgColor indexed="64"/>
      </patternFill>
    </fill>
    <fill>
      <patternFill patternType="solid">
        <fgColor rgb="FFFF0000"/>
        <bgColor indexed="64"/>
      </patternFill>
    </fill>
    <fill>
      <patternFill patternType="solid">
        <fgColor rgb="FFC0C0C0"/>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right/>
      <top style="thin">
        <color indexed="64"/>
      </top>
      <bottom style="double">
        <color indexed="64"/>
      </bottom>
      <diagonal/>
    </border>
    <border>
      <left style="thin">
        <color rgb="FF7F7F7F"/>
      </left>
      <right style="thin">
        <color rgb="FF7F7F7F"/>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3" fillId="0" borderId="0" applyFont="0" applyFill="0" applyBorder="0" applyAlignment="0" applyProtection="0"/>
    <xf numFmtId="0" fontId="2" fillId="2" borderId="1" applyNumberFormat="0" applyAlignment="0" applyProtection="0"/>
    <xf numFmtId="0" fontId="12" fillId="0" borderId="0" applyNumberFormat="0" applyFill="0" applyBorder="0" applyAlignment="0" applyProtection="0"/>
    <xf numFmtId="0" fontId="1" fillId="3" borderId="0" applyNumberFormat="0" applyBorder="0" applyAlignment="0" applyProtection="0"/>
    <xf numFmtId="0" fontId="24" fillId="4" borderId="0" applyNumberFormat="0" applyBorder="0" applyAlignment="0" applyProtection="0"/>
  </cellStyleXfs>
  <cellXfs count="80">
    <xf numFmtId="0" fontId="0" fillId="0" borderId="0" xfId="0"/>
    <xf numFmtId="0" fontId="0" fillId="0" borderId="0" xfId="0" applyAlignment="1">
      <alignment vertical="top"/>
    </xf>
    <xf numFmtId="0" fontId="0" fillId="0" borderId="5" xfId="0" applyBorder="1"/>
    <xf numFmtId="0" fontId="2" fillId="2" borderId="1" xfId="2"/>
    <xf numFmtId="0" fontId="12" fillId="0" borderId="0" xfId="3"/>
    <xf numFmtId="0" fontId="8" fillId="0" borderId="0" xfId="0" applyFont="1"/>
    <xf numFmtId="0" fontId="0" fillId="0" borderId="0" xfId="0" applyAlignment="1">
      <alignment vertical="top" wrapText="1"/>
    </xf>
    <xf numFmtId="0" fontId="4" fillId="0" borderId="0" xfId="0" applyFont="1" applyAlignment="1">
      <alignment horizontal="left" vertical="top" wrapText="1"/>
    </xf>
    <xf numFmtId="0" fontId="0" fillId="0" borderId="0" xfId="0" applyAlignment="1">
      <alignment horizontal="left" vertical="center" wrapText="1"/>
    </xf>
    <xf numFmtId="0" fontId="9" fillId="0" borderId="0" xfId="0" applyFont="1" applyAlignment="1">
      <alignment horizontal="left"/>
    </xf>
    <xf numFmtId="0" fontId="8" fillId="5" borderId="0" xfId="0" applyFont="1" applyFill="1"/>
    <xf numFmtId="0" fontId="0" fillId="5" borderId="0" xfId="0" applyFill="1"/>
    <xf numFmtId="0" fontId="26" fillId="0" borderId="0" xfId="0" applyFont="1"/>
    <xf numFmtId="0" fontId="24" fillId="4" borderId="0" xfId="5"/>
    <xf numFmtId="0" fontId="3" fillId="0" borderId="0" xfId="0" applyFont="1" applyAlignment="1">
      <alignment horizontal="center"/>
    </xf>
    <xf numFmtId="0" fontId="3" fillId="0" borderId="0" xfId="0" applyFont="1"/>
    <xf numFmtId="0" fontId="24" fillId="4" borderId="2" xfId="5" applyBorder="1"/>
    <xf numFmtId="0" fontId="8" fillId="7" borderId="9" xfId="0" applyFont="1" applyFill="1" applyBorder="1"/>
    <xf numFmtId="0" fontId="0" fillId="7" borderId="10" xfId="0" applyFill="1" applyBorder="1"/>
    <xf numFmtId="0" fontId="0" fillId="7" borderId="11" xfId="0" applyFill="1" applyBorder="1"/>
    <xf numFmtId="0" fontId="0" fillId="0" borderId="12" xfId="0" applyBorder="1"/>
    <xf numFmtId="0" fontId="0" fillId="0" borderId="13" xfId="0" applyBorder="1"/>
    <xf numFmtId="0" fontId="3" fillId="0" borderId="2" xfId="0" applyFont="1" applyBorder="1"/>
    <xf numFmtId="0" fontId="3" fillId="0" borderId="0" xfId="0" applyFont="1" applyAlignment="1">
      <alignment horizontal="right"/>
    </xf>
    <xf numFmtId="0" fontId="0" fillId="0" borderId="7" xfId="0" applyBorder="1"/>
    <xf numFmtId="0" fontId="3" fillId="0" borderId="12" xfId="0" applyFont="1" applyBorder="1"/>
    <xf numFmtId="0" fontId="3" fillId="0" borderId="13" xfId="0" applyFont="1" applyBorder="1" applyAlignment="1">
      <alignment horizontal="right"/>
    </xf>
    <xf numFmtId="0" fontId="2" fillId="2" borderId="1" xfId="2" applyProtection="1">
      <protection locked="0"/>
    </xf>
    <xf numFmtId="164" fontId="2" fillId="2" borderId="1" xfId="2" applyNumberFormat="1" applyProtection="1">
      <protection locked="0"/>
    </xf>
    <xf numFmtId="0" fontId="7" fillId="0" borderId="2" xfId="0" applyFont="1" applyBorder="1" applyAlignment="1" applyProtection="1">
      <alignment horizontal="right"/>
    </xf>
    <xf numFmtId="0" fontId="0" fillId="0" borderId="2" xfId="0" applyBorder="1" applyProtection="1"/>
    <xf numFmtId="164" fontId="15" fillId="0" borderId="2" xfId="1" applyNumberFormat="1" applyFont="1" applyBorder="1" applyProtection="1"/>
    <xf numFmtId="0" fontId="0" fillId="0" borderId="2" xfId="0" applyBorder="1" applyAlignment="1" applyProtection="1">
      <alignment horizontal="center" vertical="center"/>
    </xf>
    <xf numFmtId="0" fontId="23" fillId="0" borderId="0" xfId="0" applyFont="1" applyAlignment="1" applyProtection="1"/>
    <xf numFmtId="0" fontId="0" fillId="0" borderId="0" xfId="0" applyProtection="1"/>
    <xf numFmtId="0" fontId="6" fillId="0" borderId="0" xfId="0" applyFont="1" applyAlignment="1" applyProtection="1"/>
    <xf numFmtId="0" fontId="5" fillId="0" borderId="2" xfId="0" applyFont="1" applyBorder="1" applyProtection="1"/>
    <xf numFmtId="0" fontId="5" fillId="0" borderId="2" xfId="0" applyFont="1" applyBorder="1" applyAlignment="1" applyProtection="1">
      <alignment wrapText="1"/>
    </xf>
    <xf numFmtId="0" fontId="2" fillId="2" borderId="1" xfId="2" applyAlignment="1" applyProtection="1">
      <alignment horizontal="left" vertical="top" wrapText="1"/>
      <protection locked="0"/>
    </xf>
    <xf numFmtId="0" fontId="4" fillId="0" borderId="0" xfId="0" applyFont="1" applyProtection="1"/>
    <xf numFmtId="165" fontId="0" fillId="0" borderId="0" xfId="1" applyNumberFormat="1" applyFont="1" applyProtection="1"/>
    <xf numFmtId="0" fontId="11" fillId="0" borderId="0" xfId="0" applyFont="1" applyProtection="1"/>
    <xf numFmtId="0" fontId="8" fillId="0" borderId="0" xfId="0" applyFont="1" applyAlignment="1" applyProtection="1">
      <alignment horizontal="right"/>
    </xf>
    <xf numFmtId="0" fontId="0" fillId="0" borderId="4" xfId="0" applyBorder="1" applyAlignment="1" applyProtection="1">
      <alignment horizontal="center"/>
    </xf>
    <xf numFmtId="0" fontId="0" fillId="0" borderId="0" xfId="0" applyFont="1" applyProtection="1"/>
    <xf numFmtId="0" fontId="8" fillId="0" borderId="0" xfId="0" applyFont="1" applyAlignment="1" applyProtection="1">
      <alignment horizontal="center"/>
    </xf>
    <xf numFmtId="0" fontId="10" fillId="0" borderId="0" xfId="0" applyFont="1" applyProtection="1"/>
    <xf numFmtId="0" fontId="0" fillId="0" borderId="4" xfId="0" applyBorder="1" applyProtection="1"/>
    <xf numFmtId="0" fontId="20" fillId="0" borderId="4" xfId="0" applyFont="1" applyBorder="1" applyAlignment="1" applyProtection="1">
      <alignment horizontal="center"/>
    </xf>
    <xf numFmtId="42" fontId="1" fillId="3" borderId="8" xfId="4" applyNumberFormat="1" applyBorder="1" applyProtection="1"/>
    <xf numFmtId="0" fontId="0" fillId="0" borderId="5" xfId="0" applyBorder="1" applyProtection="1"/>
    <xf numFmtId="42" fontId="1" fillId="3" borderId="6" xfId="4" applyNumberFormat="1" applyBorder="1" applyProtection="1"/>
    <xf numFmtId="0" fontId="0" fillId="0" borderId="0" xfId="0" applyAlignment="1" applyProtection="1">
      <alignment horizontal="right"/>
    </xf>
    <xf numFmtId="165" fontId="8" fillId="0" borderId="7" xfId="1" applyNumberFormat="1" applyFont="1" applyBorder="1" applyProtection="1"/>
    <xf numFmtId="0" fontId="13" fillId="0" borderId="0" xfId="0" applyFont="1" applyProtection="1"/>
    <xf numFmtId="165" fontId="0" fillId="0" borderId="0" xfId="1" applyNumberFormat="1" applyFont="1" applyBorder="1" applyProtection="1"/>
    <xf numFmtId="0" fontId="8" fillId="0" borderId="0" xfId="0" applyFont="1" applyAlignment="1" applyProtection="1">
      <alignment horizontal="left"/>
    </xf>
    <xf numFmtId="0" fontId="0" fillId="0" borderId="0" xfId="0" applyFont="1" applyAlignment="1" applyProtection="1">
      <alignment horizontal="right"/>
    </xf>
    <xf numFmtId="0" fontId="9" fillId="0" borderId="0" xfId="0" applyFont="1" applyAlignment="1" applyProtection="1">
      <alignment horizontal="center"/>
    </xf>
    <xf numFmtId="0" fontId="16" fillId="2" borderId="1" xfId="2" applyFont="1" applyProtection="1">
      <protection locked="0"/>
    </xf>
    <xf numFmtId="165" fontId="2" fillId="2" borderId="3" xfId="1" applyNumberFormat="1" applyFont="1" applyFill="1" applyBorder="1" applyProtection="1">
      <protection locked="0"/>
    </xf>
    <xf numFmtId="165" fontId="2" fillId="2" borderId="0" xfId="1" applyNumberFormat="1" applyFont="1" applyFill="1" applyBorder="1" applyProtection="1">
      <protection locked="0"/>
    </xf>
    <xf numFmtId="165" fontId="17" fillId="0" borderId="0" xfId="0" applyNumberFormat="1" applyFont="1" applyProtection="1"/>
    <xf numFmtId="0" fontId="25" fillId="6" borderId="0" xfId="0" applyFont="1" applyFill="1" applyProtection="1"/>
    <xf numFmtId="0" fontId="12" fillId="0" borderId="0" xfId="3" applyProtection="1"/>
    <xf numFmtId="0" fontId="18" fillId="0" borderId="0" xfId="0" applyFont="1" applyProtection="1"/>
    <xf numFmtId="165" fontId="0" fillId="0" borderId="0" xfId="0" applyNumberFormat="1" applyProtection="1"/>
    <xf numFmtId="166" fontId="0" fillId="0" borderId="0" xfId="0" applyNumberFormat="1" applyProtection="1"/>
    <xf numFmtId="166" fontId="0" fillId="0" borderId="5" xfId="0" applyNumberFormat="1" applyBorder="1" applyProtection="1"/>
    <xf numFmtId="0" fontId="21" fillId="0" borderId="0" xfId="0" applyFont="1" applyAlignment="1" applyProtection="1">
      <alignment horizontal="right"/>
    </xf>
    <xf numFmtId="165" fontId="17" fillId="0" borderId="7" xfId="0" applyNumberFormat="1" applyFont="1" applyBorder="1" applyProtection="1"/>
    <xf numFmtId="0" fontId="9" fillId="0" borderId="0" xfId="0" applyFont="1" applyAlignment="1" applyProtection="1">
      <alignment horizontal="center"/>
    </xf>
    <xf numFmtId="0" fontId="0" fillId="0" borderId="0" xfId="0" applyAlignment="1" applyProtection="1">
      <alignment horizontal="left" vertical="top" wrapText="1"/>
    </xf>
    <xf numFmtId="0" fontId="19" fillId="0" borderId="0" xfId="0" applyFont="1" applyProtection="1"/>
    <xf numFmtId="0" fontId="4" fillId="0" borderId="0" xfId="0" applyFont="1" applyAlignment="1" applyProtection="1">
      <alignment horizontal="right"/>
    </xf>
    <xf numFmtId="0" fontId="16" fillId="2" borderId="1" xfId="2" applyFont="1" applyProtection="1"/>
    <xf numFmtId="0" fontId="14" fillId="0" borderId="0" xfId="0" applyFont="1" applyProtection="1"/>
    <xf numFmtId="164" fontId="0" fillId="0" borderId="2" xfId="1" applyNumberFormat="1" applyFont="1" applyBorder="1" applyProtection="1"/>
    <xf numFmtId="0" fontId="5" fillId="0" borderId="2" xfId="0" applyFont="1" applyBorder="1" applyAlignment="1" applyProtection="1">
      <alignment horizontal="center" wrapText="1"/>
    </xf>
    <xf numFmtId="0" fontId="22" fillId="0" borderId="0" xfId="0" applyFont="1" applyAlignment="1" applyProtection="1"/>
  </cellXfs>
  <cellStyles count="6">
    <cellStyle name="20% - Accent4" xfId="4" builtinId="42"/>
    <cellStyle name="Currency" xfId="1" builtinId="4"/>
    <cellStyle name="Hyperlink" xfId="3" builtinId="8"/>
    <cellStyle name="Input" xfId="2" builtinId="20"/>
    <cellStyle name="Neutral" xfId="5"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390525</xdr:colOff>
      <xdr:row>0</xdr:row>
      <xdr:rowOff>0</xdr:rowOff>
    </xdr:from>
    <xdr:to>
      <xdr:col>8</xdr:col>
      <xdr:colOff>1800225</xdr:colOff>
      <xdr:row>1</xdr:row>
      <xdr:rowOff>345282</xdr:rowOff>
    </xdr:to>
    <xdr:pic>
      <xdr:nvPicPr>
        <xdr:cNvPr id="3" name="Picture 2">
          <a:extLst>
            <a:ext uri="{FF2B5EF4-FFF2-40B4-BE49-F238E27FC236}">
              <a16:creationId xmlns:a16="http://schemas.microsoft.com/office/drawing/2014/main" id="{4B812DB2-7692-4CBB-AC27-A21CD8C64F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9700" y="0"/>
          <a:ext cx="1409700" cy="7929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quiry@RichardsMortgageGroup.ca"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richardsmortgagegroup.ca/mortgage-financing-guide-for-developing-vacant-lan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richardsmortgagegroup.ca/mortgage-financing-guide-for-developing-vacant-land"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richardsmortgagegroup.ca/mortgage-financing-guide-for-developing-vacant-land"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richardsmortgagegroup.ca/mortgage-financing-guide-for-developing-vacant-land" TargetMode="External"/><Relationship Id="rId1" Type="http://schemas.openxmlformats.org/officeDocument/2006/relationships/hyperlink" Target="https://www.richardsmortgagegroup.ca/can-i-get-a-mortgage-canada"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richardsmortgagegroup.ca/mortgage-financing-guide-for-developing-vacant-land" TargetMode="External"/><Relationship Id="rId1" Type="http://schemas.openxmlformats.org/officeDocument/2006/relationships/hyperlink" Target="https://www.richardsmortgagegroup.ca/mortgage-financing-guide-for-developing-vacant-land"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ichardsmortgagegroup.ca/mortgage-financing-guide-for-developing-vacant-land" TargetMode="External"/><Relationship Id="rId1" Type="http://schemas.openxmlformats.org/officeDocument/2006/relationships/hyperlink" Target="https://www.richardsmortgagegroup.ca/mortgage-financing-guide-for-developing-vacant-land"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richardsmortgagegroup.ca/mortgage-financing-guide-for-developing-vacant-land" TargetMode="External"/><Relationship Id="rId2" Type="http://schemas.openxmlformats.org/officeDocument/2006/relationships/hyperlink" Target="https://www.richardsmortgagegroup.ca/mortgage-financing-guide-for-developing-vacant-land" TargetMode="External"/><Relationship Id="rId1" Type="http://schemas.openxmlformats.org/officeDocument/2006/relationships/hyperlink" Target="https://www.richardsmortgagegroup.ca/mortgage-financing-guide-for-developing-vacant-land" TargetMode="External"/><Relationship Id="rId5" Type="http://schemas.openxmlformats.org/officeDocument/2006/relationships/printerSettings" Target="../printerSettings/printerSettings3.bin"/><Relationship Id="rId4" Type="http://schemas.openxmlformats.org/officeDocument/2006/relationships/hyperlink" Target="https://www.richardsmortgagegroup.ca/mortgage-financing-guide-for-developing-vacant-land"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richardsmortgagegroup.ca/mortgage-financing-guide-for-developing-vacant-land"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wikihow.com/Drill-a-Well" TargetMode="External"/><Relationship Id="rId1" Type="http://schemas.openxmlformats.org/officeDocument/2006/relationships/hyperlink" Target="https://www.richardsmortgagegroup.ca/mortgage-financing-guide-for-developing-vacant-land"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richardsmortgagegroup.ca/mortgage-financing-guide-for-developing-vacant-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125E-E9EE-46CC-92E0-476FE6D4CCCC}">
  <dimension ref="A1:I26"/>
  <sheetViews>
    <sheetView tabSelected="1" workbookViewId="0">
      <selection activeCell="A2" sqref="A1:I2"/>
    </sheetView>
  </sheetViews>
  <sheetFormatPr defaultRowHeight="12.75" x14ac:dyDescent="0.2"/>
  <cols>
    <col min="7" max="7" width="8.42578125" customWidth="1"/>
    <col min="9" max="9" width="27.28515625" customWidth="1"/>
  </cols>
  <sheetData>
    <row r="1" spans="1:9" ht="35.25" customHeight="1" x14ac:dyDescent="0.3">
      <c r="A1" s="9" t="s">
        <v>136</v>
      </c>
    </row>
    <row r="2" spans="1:9" ht="90.75" customHeight="1" x14ac:dyDescent="0.2">
      <c r="A2" s="8" t="s">
        <v>108</v>
      </c>
      <c r="B2" s="8"/>
      <c r="C2" s="8"/>
      <c r="D2" s="8"/>
      <c r="E2" s="8"/>
      <c r="F2" s="8"/>
      <c r="G2" s="8"/>
      <c r="H2" s="8"/>
      <c r="I2" s="8"/>
    </row>
    <row r="4" spans="1:9" x14ac:dyDescent="0.2">
      <c r="A4" s="10" t="s">
        <v>5</v>
      </c>
      <c r="B4" s="11"/>
      <c r="C4" s="11"/>
      <c r="D4" s="11"/>
      <c r="E4" s="11"/>
      <c r="F4" s="11"/>
      <c r="G4" s="11"/>
      <c r="H4" s="11"/>
    </row>
    <row r="6" spans="1:9" ht="28.5" customHeight="1" x14ac:dyDescent="0.2">
      <c r="A6" s="1">
        <v>1</v>
      </c>
      <c r="B6" s="6" t="s">
        <v>113</v>
      </c>
      <c r="C6" s="6"/>
      <c r="D6" s="6"/>
      <c r="E6" s="6"/>
      <c r="F6" s="6"/>
      <c r="G6" s="6"/>
      <c r="H6" s="6"/>
      <c r="I6" s="6"/>
    </row>
    <row r="7" spans="1:9" ht="45.75" customHeight="1" x14ac:dyDescent="0.2">
      <c r="A7" s="1">
        <f>+A6+1</f>
        <v>2</v>
      </c>
      <c r="B7" s="6" t="s">
        <v>7</v>
      </c>
      <c r="C7" s="6"/>
      <c r="D7" s="6"/>
      <c r="E7" s="6"/>
      <c r="F7" s="6"/>
      <c r="G7" s="6"/>
      <c r="H7" s="6"/>
      <c r="I7" s="6"/>
    </row>
    <row r="8" spans="1:9" ht="31.5" customHeight="1" x14ac:dyDescent="0.2">
      <c r="A8" s="1">
        <v>3</v>
      </c>
      <c r="B8" s="6" t="s">
        <v>109</v>
      </c>
      <c r="C8" s="6"/>
      <c r="D8" s="6"/>
      <c r="E8" s="6"/>
      <c r="F8" s="6"/>
      <c r="G8" s="6"/>
      <c r="H8" s="6"/>
      <c r="I8" s="6"/>
    </row>
    <row r="9" spans="1:9" ht="32.25" customHeight="1" x14ac:dyDescent="0.2">
      <c r="A9" s="1">
        <v>4</v>
      </c>
      <c r="B9" s="6" t="s">
        <v>8</v>
      </c>
      <c r="C9" s="6"/>
      <c r="D9" s="6"/>
      <c r="E9" s="6"/>
      <c r="F9" s="6"/>
      <c r="G9" s="6"/>
      <c r="H9" s="6"/>
      <c r="I9" s="6"/>
    </row>
    <row r="10" spans="1:9" ht="43.5" customHeight="1" x14ac:dyDescent="0.2">
      <c r="A10" s="1">
        <v>5</v>
      </c>
      <c r="B10" s="6" t="s">
        <v>111</v>
      </c>
      <c r="C10" s="6"/>
      <c r="D10" s="6"/>
      <c r="E10" s="6"/>
      <c r="F10" s="6"/>
      <c r="G10" s="6"/>
      <c r="H10" s="6"/>
      <c r="I10" s="6"/>
    </row>
    <row r="11" spans="1:9" ht="41.25" customHeight="1" x14ac:dyDescent="0.2">
      <c r="A11" s="1">
        <v>6</v>
      </c>
      <c r="B11" s="6" t="s">
        <v>110</v>
      </c>
      <c r="C11" s="6"/>
      <c r="D11" s="6"/>
      <c r="E11" s="6"/>
      <c r="F11" s="6"/>
      <c r="G11" s="6"/>
      <c r="H11" s="6"/>
      <c r="I11" s="6"/>
    </row>
    <row r="12" spans="1:9" ht="34.5" customHeight="1" x14ac:dyDescent="0.2">
      <c r="A12" s="1">
        <v>7</v>
      </c>
      <c r="B12" s="6" t="s">
        <v>6</v>
      </c>
      <c r="C12" s="6"/>
      <c r="D12" s="6"/>
      <c r="E12" s="6"/>
      <c r="F12" s="6"/>
      <c r="G12" s="6"/>
      <c r="H12" s="6"/>
      <c r="I12" s="6"/>
    </row>
    <row r="14" spans="1:9" ht="27" customHeight="1" x14ac:dyDescent="0.2">
      <c r="A14" s="7" t="s">
        <v>106</v>
      </c>
      <c r="B14" s="7"/>
      <c r="C14" s="7"/>
      <c r="D14" s="7"/>
      <c r="E14" s="7"/>
      <c r="F14" s="7"/>
      <c r="G14" s="7"/>
      <c r="H14" s="7"/>
      <c r="I14" s="7"/>
    </row>
    <row r="16" spans="1:9" x14ac:dyDescent="0.2">
      <c r="A16" s="10" t="s">
        <v>105</v>
      </c>
      <c r="B16" s="11"/>
    </row>
    <row r="17" spans="1:9" ht="15" x14ac:dyDescent="0.25">
      <c r="A17" t="s">
        <v>114</v>
      </c>
      <c r="I17" s="3"/>
    </row>
    <row r="18" spans="1:9" x14ac:dyDescent="0.2">
      <c r="A18" t="s">
        <v>132</v>
      </c>
    </row>
    <row r="19" spans="1:9" x14ac:dyDescent="0.2">
      <c r="A19" t="s">
        <v>133</v>
      </c>
    </row>
    <row r="20" spans="1:9" x14ac:dyDescent="0.2">
      <c r="A20" t="s">
        <v>137</v>
      </c>
    </row>
    <row r="21" spans="1:9" x14ac:dyDescent="0.2">
      <c r="A21" t="s">
        <v>172</v>
      </c>
    </row>
    <row r="22" spans="1:9" x14ac:dyDescent="0.2">
      <c r="A22" t="s">
        <v>134</v>
      </c>
    </row>
    <row r="23" spans="1:9" x14ac:dyDescent="0.2">
      <c r="A23" t="s">
        <v>135</v>
      </c>
      <c r="E23" s="4" t="s">
        <v>103</v>
      </c>
    </row>
    <row r="25" spans="1:9" x14ac:dyDescent="0.2">
      <c r="A25" t="s">
        <v>107</v>
      </c>
    </row>
    <row r="26" spans="1:9" x14ac:dyDescent="0.2">
      <c r="A26" t="s">
        <v>112</v>
      </c>
    </row>
  </sheetData>
  <sheetProtection algorithmName="SHA-512" hashValue="6oFPLwrKiFHb1uftyBySl/bBEQgBRz7OxrSunJ8kCPtOOrj1d3a971PPSNgMh4DODh2GJKoeSkQEVtRhYhlD2Q==" saltValue="RQVhx+t9MiOtoHHmTZu7Qw==" spinCount="100000" sheet="1" objects="1" scenarios="1"/>
  <mergeCells count="9">
    <mergeCell ref="B10:I10"/>
    <mergeCell ref="B11:I11"/>
    <mergeCell ref="B12:I12"/>
    <mergeCell ref="A14:I14"/>
    <mergeCell ref="A2:I2"/>
    <mergeCell ref="B6:I6"/>
    <mergeCell ref="B7:I7"/>
    <mergeCell ref="B8:I8"/>
    <mergeCell ref="B9:I9"/>
  </mergeCells>
  <hyperlinks>
    <hyperlink ref="E23" r:id="rId1" xr:uid="{75CB15E8-D509-447E-9926-891D722EACE3}"/>
  </hyperlinks>
  <pageMargins left="0.7" right="0.7" top="0.75" bottom="0.75" header="0.3" footer="0.3"/>
  <pageSetup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7A74-862C-443F-A230-BDBF0DF6A605}">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Projection'!A16&amp;": "&amp;'Cost Projection'!B16</f>
        <v>Category 7: Natural Gas / Propane</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86</v>
      </c>
      <c r="C3" s="27"/>
      <c r="D3" s="27"/>
      <c r="E3" s="28"/>
      <c r="F3" s="77">
        <f>+E3*1.05</f>
        <v>0</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t="s">
        <v>87</v>
      </c>
      <c r="C5" s="27" t="s">
        <v>88</v>
      </c>
      <c r="D5" s="27"/>
      <c r="E5" s="28"/>
      <c r="F5" s="77">
        <f t="shared" ref="F5:F17" si="1">+E5*1.05</f>
        <v>0</v>
      </c>
    </row>
    <row r="6" spans="1:6" ht="20.100000000000001" customHeight="1" x14ac:dyDescent="0.25">
      <c r="A6" s="32">
        <f t="shared" si="0"/>
        <v>4</v>
      </c>
      <c r="B6" s="27"/>
      <c r="C6" s="27"/>
      <c r="D6" s="27"/>
      <c r="E6" s="28"/>
      <c r="F6" s="77">
        <f t="shared" si="1"/>
        <v>0</v>
      </c>
    </row>
    <row r="7" spans="1:6" ht="20.100000000000001" customHeight="1" x14ac:dyDescent="0.25">
      <c r="A7" s="32">
        <f t="shared" si="0"/>
        <v>5</v>
      </c>
      <c r="B7" s="27" t="s">
        <v>81</v>
      </c>
      <c r="C7" s="27"/>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t="s">
        <v>90</v>
      </c>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80</v>
      </c>
    </row>
    <row r="23" spans="1:6" ht="35.25" customHeight="1" x14ac:dyDescent="0.2">
      <c r="A23" s="38"/>
      <c r="B23" s="38"/>
      <c r="C23" s="38"/>
      <c r="D23" s="38"/>
      <c r="E23" s="38"/>
      <c r="F23" s="38"/>
    </row>
    <row r="24" spans="1:6" x14ac:dyDescent="0.2">
      <c r="A24" s="76"/>
    </row>
    <row r="25" spans="1:6" x14ac:dyDescent="0.2">
      <c r="A25" s="63" t="s">
        <v>39</v>
      </c>
      <c r="B25" s="64" t="s">
        <v>85</v>
      </c>
    </row>
    <row r="28" spans="1:6" x14ac:dyDescent="0.2">
      <c r="B28" s="64"/>
    </row>
  </sheetData>
  <sheetProtection algorithmName="SHA-512" hashValue="Yqg3B8GVl0gxyxHOpOCF4yby8zCSWjxw6spwdebBDGhY1ZlMmb0FAL18efFKsRG2NW6SmjX0BDa0Waz5tS+WRg==" saltValue="Ix7XiMc8hDJe8f9oH9x0Vg==" spinCount="100000" sheet="1" objects="1" scenarios="1"/>
  <mergeCells count="1">
    <mergeCell ref="A23:F23"/>
  </mergeCells>
  <hyperlinks>
    <hyperlink ref="B25" r:id="rId1" location="step7" xr:uid="{D1E0A942-A840-490F-B245-F676E13F411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A823D-93AB-488A-BC56-62A7C7F91B8B}">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Projection'!A17&amp;": "&amp;'Cost Projection'!B17</f>
        <v>Category 8: Septic / Sewer</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93</v>
      </c>
      <c r="C3" s="27"/>
      <c r="D3" s="27"/>
      <c r="E3" s="28"/>
      <c r="F3" s="77">
        <f>+E3*1.05</f>
        <v>0</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t="s">
        <v>92</v>
      </c>
      <c r="C5" s="27" t="s">
        <v>88</v>
      </c>
      <c r="D5" s="27"/>
      <c r="E5" s="28"/>
      <c r="F5" s="77">
        <f t="shared" ref="F5:F17" si="1">+E5*1.05</f>
        <v>0</v>
      </c>
    </row>
    <row r="6" spans="1:6" ht="20.100000000000001" customHeight="1" x14ac:dyDescent="0.25">
      <c r="A6" s="32">
        <f t="shared" si="0"/>
        <v>4</v>
      </c>
      <c r="B6" s="27"/>
      <c r="C6" s="27"/>
      <c r="D6" s="27"/>
      <c r="E6" s="28"/>
      <c r="F6" s="77">
        <f t="shared" si="1"/>
        <v>0</v>
      </c>
    </row>
    <row r="7" spans="1:6" ht="20.100000000000001" customHeight="1" x14ac:dyDescent="0.25">
      <c r="A7" s="32">
        <f t="shared" si="0"/>
        <v>5</v>
      </c>
      <c r="B7" s="27" t="s">
        <v>81</v>
      </c>
      <c r="C7" s="27"/>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t="s">
        <v>90</v>
      </c>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80</v>
      </c>
    </row>
    <row r="23" spans="1:6" ht="35.25" customHeight="1" x14ac:dyDescent="0.2">
      <c r="A23" s="38"/>
      <c r="B23" s="38"/>
      <c r="C23" s="38"/>
      <c r="D23" s="38"/>
      <c r="E23" s="38"/>
      <c r="F23" s="38"/>
    </row>
    <row r="24" spans="1:6" x14ac:dyDescent="0.2">
      <c r="A24" s="76"/>
    </row>
    <row r="25" spans="1:6" x14ac:dyDescent="0.2">
      <c r="A25" s="63" t="s">
        <v>39</v>
      </c>
      <c r="B25" s="64" t="s">
        <v>91</v>
      </c>
    </row>
    <row r="28" spans="1:6" x14ac:dyDescent="0.2">
      <c r="B28" s="64"/>
    </row>
  </sheetData>
  <sheetProtection algorithmName="SHA-512" hashValue="vvwURP0LWv+l+JnSc0w/uPdWYbetJmgcSUO01DKzwfed6GGY2usZ96Yw839rMtpf4p1fZ6NYoerc1vw/WlwO6Q==" saltValue="BNbET2oMUT3zlnpllQZ0qQ==" spinCount="100000" sheet="1" objects="1" scenarios="1"/>
  <mergeCells count="1">
    <mergeCell ref="A23:F23"/>
  </mergeCells>
  <hyperlinks>
    <hyperlink ref="B25" r:id="rId1" location="step9" xr:uid="{F4136998-583D-4E92-B8D3-273BED0E9C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08F8-5015-4DA0-999E-96FCFC50DDDC}">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Projection'!A18&amp;": "&amp;'Cost Projection'!B18</f>
        <v>Category 9: Garage</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95</v>
      </c>
      <c r="C3" s="27"/>
      <c r="D3" s="27"/>
      <c r="E3" s="28"/>
      <c r="F3" s="77">
        <f>+E3*1.05</f>
        <v>0</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t="s">
        <v>96</v>
      </c>
      <c r="C5" s="27"/>
      <c r="D5" s="27"/>
      <c r="E5" s="28"/>
      <c r="F5" s="77">
        <f t="shared" ref="F5:F17" si="1">+E5*1.05</f>
        <v>0</v>
      </c>
    </row>
    <row r="6" spans="1:6" ht="20.100000000000001" customHeight="1" x14ac:dyDescent="0.25">
      <c r="A6" s="32">
        <f t="shared" si="0"/>
        <v>4</v>
      </c>
      <c r="B6" s="27"/>
      <c r="C6" s="27"/>
      <c r="D6" s="27"/>
      <c r="E6" s="28"/>
      <c r="F6" s="77">
        <f t="shared" si="1"/>
        <v>0</v>
      </c>
    </row>
    <row r="7" spans="1:6" ht="20.100000000000001" customHeight="1" x14ac:dyDescent="0.25">
      <c r="A7" s="32">
        <f t="shared" si="0"/>
        <v>5</v>
      </c>
      <c r="B7" s="27" t="s">
        <v>48</v>
      </c>
      <c r="C7" s="27" t="s">
        <v>88</v>
      </c>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80</v>
      </c>
    </row>
    <row r="23" spans="1:6" ht="35.25" customHeight="1" x14ac:dyDescent="0.2">
      <c r="A23" s="38"/>
      <c r="B23" s="38"/>
      <c r="C23" s="38"/>
      <c r="D23" s="38"/>
      <c r="E23" s="38"/>
      <c r="F23" s="38"/>
    </row>
    <row r="24" spans="1:6" x14ac:dyDescent="0.2">
      <c r="A24" s="76"/>
    </row>
    <row r="25" spans="1:6" x14ac:dyDescent="0.2">
      <c r="A25" s="63" t="s">
        <v>39</v>
      </c>
      <c r="B25" s="64" t="s">
        <v>94</v>
      </c>
    </row>
    <row r="28" spans="1:6" x14ac:dyDescent="0.2">
      <c r="B28" s="64"/>
    </row>
  </sheetData>
  <sheetProtection algorithmName="SHA-512" hashValue="Wdbq5AbZ7VT92Z/FIZgSzv2k+2N/QS1bY+vEsi2XqUxd6UcLvArDk+MiqZlvwQ5MoN6EtmtOtqnpg2fQmr/v5g==" saltValue="9hZtdIQLP0EYr31BnNvb5A==" spinCount="100000" sheet="1" objects="1" scenarios="1"/>
  <mergeCells count="1">
    <mergeCell ref="A23:F23"/>
  </mergeCells>
  <hyperlinks>
    <hyperlink ref="B25" r:id="rId1" location="step10" xr:uid="{F8F9CF0B-5A72-42B3-8D4B-D2D7510D69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8CF-0759-4CF3-996A-B887A74D2587}">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Projection'!A19&amp;": "&amp;'Cost Projection'!B19</f>
        <v>Category 10: Extras</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c r="C3" s="27"/>
      <c r="D3" s="27"/>
      <c r="E3" s="28"/>
      <c r="F3" s="77">
        <f>+E3*1.05</f>
        <v>0</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c r="C5" s="27"/>
      <c r="D5" s="27"/>
      <c r="E5" s="28"/>
      <c r="F5" s="77">
        <f t="shared" ref="F5:F17" si="1">+E5*1.05</f>
        <v>0</v>
      </c>
    </row>
    <row r="6" spans="1:6" ht="20.100000000000001" customHeight="1" x14ac:dyDescent="0.25">
      <c r="A6" s="32">
        <f t="shared" si="0"/>
        <v>4</v>
      </c>
      <c r="B6" s="27"/>
      <c r="C6" s="27"/>
      <c r="D6" s="27"/>
      <c r="E6" s="28"/>
      <c r="F6" s="77">
        <f t="shared" si="1"/>
        <v>0</v>
      </c>
    </row>
    <row r="7" spans="1:6" ht="20.100000000000001" customHeight="1" x14ac:dyDescent="0.25">
      <c r="A7" s="32">
        <f t="shared" si="0"/>
        <v>5</v>
      </c>
      <c r="B7" s="27"/>
      <c r="C7" s="27"/>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80</v>
      </c>
    </row>
    <row r="23" spans="1:6" ht="35.25" customHeight="1" x14ac:dyDescent="0.2">
      <c r="A23" s="38"/>
      <c r="B23" s="38"/>
      <c r="C23" s="38"/>
      <c r="D23" s="38"/>
      <c r="E23" s="38"/>
      <c r="F23" s="38"/>
    </row>
    <row r="24" spans="1:6" x14ac:dyDescent="0.2">
      <c r="A24" s="76"/>
    </row>
    <row r="25" spans="1:6" x14ac:dyDescent="0.2">
      <c r="A25" s="63" t="s">
        <v>39</v>
      </c>
      <c r="B25" s="34" t="s">
        <v>97</v>
      </c>
    </row>
    <row r="28" spans="1:6" x14ac:dyDescent="0.2">
      <c r="B28" s="64"/>
    </row>
  </sheetData>
  <sheetProtection algorithmName="SHA-512" hashValue="6HGOQPFTbyVUtY6xqhNslxCe0mPOneRWDN6kyHN7UaTfcubdj7m2WYa0FkWBywiiS7uB2nBohzyXzmuqBAXyeA==" saltValue="kQtyDvfndhS3zvgyx3SA3Q==" spinCount="100000" sheet="1" objects="1" scenarios="1"/>
  <mergeCells count="1">
    <mergeCell ref="A23:F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C03A8-528E-484D-AA22-EA4F14660523}">
  <sheetPr>
    <pageSetUpPr fitToPage="1"/>
  </sheetPr>
  <dimension ref="A1:E43"/>
  <sheetViews>
    <sheetView workbookViewId="0"/>
  </sheetViews>
  <sheetFormatPr defaultRowHeight="15" customHeight="1" x14ac:dyDescent="0.2"/>
  <cols>
    <col min="1" max="1" width="13.28515625" customWidth="1"/>
    <col min="2" max="2" width="36.7109375" customWidth="1"/>
    <col min="4" max="4" width="13.85546875" bestFit="1" customWidth="1"/>
    <col min="5" max="5" width="37.28515625" customWidth="1"/>
  </cols>
  <sheetData>
    <row r="1" spans="1:5" ht="39.75" customHeight="1" x14ac:dyDescent="0.4">
      <c r="A1" s="12" t="s">
        <v>138</v>
      </c>
      <c r="D1" s="13" t="s">
        <v>139</v>
      </c>
      <c r="E1" s="13"/>
    </row>
    <row r="3" spans="1:5" ht="15" customHeight="1" x14ac:dyDescent="0.2">
      <c r="A3" s="5" t="s">
        <v>140</v>
      </c>
      <c r="D3" s="5" t="s">
        <v>141</v>
      </c>
      <c r="E3" s="14" t="s">
        <v>142</v>
      </c>
    </row>
    <row r="4" spans="1:5" ht="15" customHeight="1" x14ac:dyDescent="0.25">
      <c r="A4" s="15" t="s">
        <v>143</v>
      </c>
      <c r="B4" s="15" t="s">
        <v>144</v>
      </c>
      <c r="D4" s="15" t="s">
        <v>145</v>
      </c>
      <c r="E4" s="16"/>
    </row>
    <row r="5" spans="1:5" ht="15" customHeight="1" x14ac:dyDescent="0.25">
      <c r="A5" s="15" t="s">
        <v>146</v>
      </c>
      <c r="B5" s="15" t="s">
        <v>147</v>
      </c>
      <c r="D5" s="15" t="s">
        <v>148</v>
      </c>
      <c r="E5" s="16"/>
    </row>
    <row r="6" spans="1:5" ht="15" customHeight="1" x14ac:dyDescent="0.25">
      <c r="A6" s="15" t="s">
        <v>149</v>
      </c>
      <c r="B6" s="15" t="s">
        <v>150</v>
      </c>
      <c r="D6" s="15" t="s">
        <v>151</v>
      </c>
      <c r="E6" s="16"/>
    </row>
    <row r="7" spans="1:5" ht="15" customHeight="1" x14ac:dyDescent="0.25">
      <c r="A7" s="15" t="s">
        <v>152</v>
      </c>
      <c r="B7" s="15" t="s">
        <v>150</v>
      </c>
      <c r="D7" s="15" t="s">
        <v>153</v>
      </c>
      <c r="E7" s="16"/>
    </row>
    <row r="8" spans="1:5" ht="15" customHeight="1" x14ac:dyDescent="0.25">
      <c r="A8" s="15" t="s">
        <v>154</v>
      </c>
      <c r="B8" s="15" t="s">
        <v>155</v>
      </c>
      <c r="D8" s="15" t="s">
        <v>156</v>
      </c>
      <c r="E8" s="16"/>
    </row>
    <row r="9" spans="1:5" ht="15" customHeight="1" x14ac:dyDescent="0.2">
      <c r="D9" s="15"/>
    </row>
    <row r="11" spans="1:5" ht="15" customHeight="1" x14ac:dyDescent="0.2">
      <c r="A11" s="17" t="s">
        <v>157</v>
      </c>
      <c r="B11" s="18"/>
      <c r="C11" s="18"/>
      <c r="D11" s="18"/>
      <c r="E11" s="19"/>
    </row>
    <row r="12" spans="1:5" ht="15" customHeight="1" x14ac:dyDescent="0.2">
      <c r="A12" s="20"/>
      <c r="B12" s="2"/>
      <c r="C12" s="2"/>
      <c r="D12" s="2"/>
      <c r="E12" s="21"/>
    </row>
    <row r="13" spans="1:5" ht="15" customHeight="1" x14ac:dyDescent="0.2">
      <c r="A13" s="20"/>
      <c r="B13" s="2"/>
      <c r="C13" s="2"/>
      <c r="D13" s="2"/>
      <c r="E13" s="21"/>
    </row>
    <row r="14" spans="1:5" ht="15" customHeight="1" x14ac:dyDescent="0.2">
      <c r="A14" s="20"/>
      <c r="B14" s="2"/>
      <c r="C14" s="2"/>
      <c r="D14" s="2"/>
      <c r="E14" s="21"/>
    </row>
    <row r="15" spans="1:5" ht="15" customHeight="1" x14ac:dyDescent="0.2">
      <c r="A15" s="20"/>
      <c r="B15" s="2"/>
      <c r="C15" s="2"/>
      <c r="D15" s="2"/>
      <c r="E15" s="21"/>
    </row>
    <row r="16" spans="1:5" ht="15" customHeight="1" x14ac:dyDescent="0.2">
      <c r="A16" s="20"/>
      <c r="B16" s="2"/>
      <c r="C16" s="2"/>
      <c r="D16" s="2"/>
      <c r="E16" s="21"/>
    </row>
    <row r="18" spans="1:5" ht="15" customHeight="1" x14ac:dyDescent="0.2">
      <c r="A18" s="17" t="s">
        <v>158</v>
      </c>
      <c r="B18" s="18"/>
      <c r="C18" s="18"/>
      <c r="D18" s="18"/>
      <c r="E18" s="19"/>
    </row>
    <row r="19" spans="1:5" ht="15" customHeight="1" x14ac:dyDescent="0.2">
      <c r="A19" s="20"/>
      <c r="B19" s="2"/>
      <c r="C19" s="2"/>
      <c r="D19" s="21"/>
      <c r="E19" s="22" t="s">
        <v>159</v>
      </c>
    </row>
    <row r="20" spans="1:5" ht="15" customHeight="1" x14ac:dyDescent="0.2">
      <c r="A20" s="20"/>
      <c r="B20" s="2"/>
      <c r="C20" s="2"/>
      <c r="D20" s="21"/>
      <c r="E20" s="22" t="s">
        <v>159</v>
      </c>
    </row>
    <row r="21" spans="1:5" ht="15" customHeight="1" x14ac:dyDescent="0.2">
      <c r="A21" s="20"/>
      <c r="B21" s="2"/>
      <c r="C21" s="2"/>
      <c r="D21" s="21"/>
      <c r="E21" s="22" t="s">
        <v>159</v>
      </c>
    </row>
    <row r="22" spans="1:5" ht="15" customHeight="1" x14ac:dyDescent="0.2">
      <c r="A22" s="20"/>
      <c r="B22" s="2"/>
      <c r="C22" s="2"/>
      <c r="D22" s="21"/>
      <c r="E22" s="22" t="s">
        <v>159</v>
      </c>
    </row>
    <row r="23" spans="1:5" ht="15" customHeight="1" x14ac:dyDescent="0.2">
      <c r="A23" s="20"/>
      <c r="B23" s="2"/>
      <c r="C23" s="2"/>
      <c r="D23" s="21"/>
      <c r="E23" s="22" t="s">
        <v>159</v>
      </c>
    </row>
    <row r="24" spans="1:5" ht="15" customHeight="1" x14ac:dyDescent="0.2">
      <c r="A24" s="20"/>
      <c r="B24" s="2"/>
      <c r="C24" s="2"/>
      <c r="D24" s="21"/>
      <c r="E24" s="22" t="s">
        <v>159</v>
      </c>
    </row>
    <row r="25" spans="1:5" ht="15" customHeight="1" x14ac:dyDescent="0.2">
      <c r="A25" s="20"/>
      <c r="B25" s="2"/>
      <c r="C25" s="2"/>
      <c r="D25" s="21"/>
      <c r="E25" s="22" t="s">
        <v>159</v>
      </c>
    </row>
    <row r="26" spans="1:5" ht="15" customHeight="1" x14ac:dyDescent="0.2">
      <c r="A26" s="20"/>
      <c r="B26" s="2"/>
      <c r="C26" s="2"/>
      <c r="D26" s="21"/>
      <c r="E26" s="22" t="s">
        <v>159</v>
      </c>
    </row>
    <row r="27" spans="1:5" ht="15" customHeight="1" x14ac:dyDescent="0.2">
      <c r="A27" s="20"/>
      <c r="B27" s="2"/>
      <c r="C27" s="2"/>
      <c r="D27" s="21"/>
      <c r="E27" s="22" t="s">
        <v>159</v>
      </c>
    </row>
    <row r="28" spans="1:5" ht="15" customHeight="1" x14ac:dyDescent="0.2">
      <c r="D28" s="23" t="s">
        <v>160</v>
      </c>
      <c r="E28" s="22" t="s">
        <v>159</v>
      </c>
    </row>
    <row r="29" spans="1:5" ht="15" customHeight="1" x14ac:dyDescent="0.2">
      <c r="A29" s="15" t="s">
        <v>161</v>
      </c>
      <c r="D29" s="23" t="s">
        <v>162</v>
      </c>
      <c r="E29" s="22" t="s">
        <v>159</v>
      </c>
    </row>
    <row r="30" spans="1:5" ht="15" customHeight="1" thickBot="1" x14ac:dyDescent="0.25">
      <c r="A30" s="15" t="s">
        <v>163</v>
      </c>
      <c r="D30" s="23" t="s">
        <v>164</v>
      </c>
      <c r="E30" s="24"/>
    </row>
    <row r="31" spans="1:5" ht="15" customHeight="1" thickTop="1" x14ac:dyDescent="0.2"/>
    <row r="32" spans="1:5" ht="15" customHeight="1" x14ac:dyDescent="0.2">
      <c r="A32" s="17" t="s">
        <v>165</v>
      </c>
      <c r="B32" s="18"/>
      <c r="C32" s="18"/>
      <c r="D32" s="18"/>
      <c r="E32" s="19"/>
    </row>
    <row r="33" spans="1:5" ht="15" customHeight="1" x14ac:dyDescent="0.2">
      <c r="A33" s="25" t="s">
        <v>166</v>
      </c>
      <c r="B33" s="2"/>
      <c r="C33" s="2"/>
      <c r="D33" s="2"/>
      <c r="E33" s="26" t="s">
        <v>167</v>
      </c>
    </row>
    <row r="34" spans="1:5" ht="15" customHeight="1" x14ac:dyDescent="0.2">
      <c r="A34" s="25" t="s">
        <v>168</v>
      </c>
      <c r="B34" s="2"/>
      <c r="C34" s="2"/>
      <c r="D34" s="2"/>
      <c r="E34" s="26" t="s">
        <v>167</v>
      </c>
    </row>
    <row r="35" spans="1:5" ht="15" customHeight="1" x14ac:dyDescent="0.2">
      <c r="A35" s="25" t="s">
        <v>168</v>
      </c>
      <c r="B35" s="2"/>
      <c r="C35" s="2"/>
      <c r="D35" s="2"/>
      <c r="E35" s="26" t="s">
        <v>167</v>
      </c>
    </row>
    <row r="36" spans="1:5" ht="15" customHeight="1" x14ac:dyDescent="0.2">
      <c r="A36" s="25" t="s">
        <v>169</v>
      </c>
      <c r="B36" s="2"/>
      <c r="C36" s="2"/>
      <c r="D36" s="2"/>
      <c r="E36" s="26" t="s">
        <v>167</v>
      </c>
    </row>
    <row r="37" spans="1:5" ht="15" customHeight="1" x14ac:dyDescent="0.2">
      <c r="A37" s="25" t="s">
        <v>170</v>
      </c>
      <c r="B37" s="2"/>
      <c r="C37" s="2"/>
      <c r="D37" s="2"/>
      <c r="E37" s="21"/>
    </row>
    <row r="38" spans="1:5" ht="15" customHeight="1" x14ac:dyDescent="0.2">
      <c r="A38" s="20"/>
      <c r="B38" s="2"/>
      <c r="C38" s="2"/>
      <c r="D38" s="2"/>
      <c r="E38" s="21"/>
    </row>
    <row r="40" spans="1:5" ht="15" customHeight="1" x14ac:dyDescent="0.2">
      <c r="A40" s="17" t="s">
        <v>171</v>
      </c>
      <c r="B40" s="18"/>
      <c r="C40" s="18"/>
      <c r="D40" s="18"/>
      <c r="E40" s="19"/>
    </row>
    <row r="41" spans="1:5" ht="15" customHeight="1" x14ac:dyDescent="0.2">
      <c r="A41" s="20"/>
      <c r="B41" s="2"/>
      <c r="C41" s="2"/>
      <c r="D41" s="2"/>
      <c r="E41" s="21"/>
    </row>
    <row r="42" spans="1:5" ht="15" customHeight="1" x14ac:dyDescent="0.2">
      <c r="A42" s="20"/>
      <c r="B42" s="2"/>
      <c r="C42" s="2"/>
      <c r="D42" s="2"/>
      <c r="E42" s="21"/>
    </row>
    <row r="43" spans="1:5" ht="15" customHeight="1" x14ac:dyDescent="0.2">
      <c r="A43" s="20"/>
      <c r="B43" s="2"/>
      <c r="C43" s="2"/>
      <c r="D43" s="2"/>
      <c r="E43" s="21"/>
    </row>
  </sheetData>
  <pageMargins left="0.25" right="0.25" top="0.75" bottom="0.75" header="0.3" footer="0.3"/>
  <pageSetup scale="94"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50BE-224D-4A0D-AEEF-C9509E6D8ABE}">
  <dimension ref="A1:D33"/>
  <sheetViews>
    <sheetView workbookViewId="0">
      <selection activeCell="C10" sqref="C10"/>
    </sheetView>
  </sheetViews>
  <sheetFormatPr defaultRowHeight="12.75" x14ac:dyDescent="0.2"/>
  <cols>
    <col min="1" max="1" width="12.5703125" style="34" customWidth="1"/>
    <col min="2" max="2" width="68.5703125" style="34" customWidth="1"/>
    <col min="3" max="3" width="13.7109375" style="34" customWidth="1"/>
    <col min="4" max="16384" width="9.140625" style="34"/>
  </cols>
  <sheetData>
    <row r="1" spans="1:3" ht="20.25" x14ac:dyDescent="0.3">
      <c r="B1" s="58" t="s">
        <v>2</v>
      </c>
    </row>
    <row r="3" spans="1:3" ht="15" x14ac:dyDescent="0.25">
      <c r="A3" s="52" t="s">
        <v>24</v>
      </c>
      <c r="B3" s="27"/>
    </row>
    <row r="4" spans="1:3" ht="15" x14ac:dyDescent="0.25">
      <c r="A4" s="57" t="s">
        <v>1</v>
      </c>
      <c r="B4" s="27"/>
    </row>
    <row r="5" spans="1:3" ht="15" x14ac:dyDescent="0.25">
      <c r="A5" s="57" t="s">
        <v>20</v>
      </c>
      <c r="B5" s="27"/>
    </row>
    <row r="6" spans="1:3" x14ac:dyDescent="0.2">
      <c r="A6" s="44"/>
    </row>
    <row r="7" spans="1:3" x14ac:dyDescent="0.2">
      <c r="B7" s="45" t="s">
        <v>16</v>
      </c>
    </row>
    <row r="9" spans="1:3" x14ac:dyDescent="0.2">
      <c r="A9" s="46" t="s">
        <v>0</v>
      </c>
      <c r="B9" s="47"/>
      <c r="C9" s="48" t="s">
        <v>104</v>
      </c>
    </row>
    <row r="10" spans="1:3" ht="15" x14ac:dyDescent="0.25">
      <c r="A10" s="39">
        <v>1</v>
      </c>
      <c r="B10" s="47" t="s">
        <v>14</v>
      </c>
      <c r="C10" s="49">
        <f>+'1-Acquire Lot'!E18</f>
        <v>0</v>
      </c>
    </row>
    <row r="11" spans="1:3" ht="15" x14ac:dyDescent="0.25">
      <c r="A11" s="39">
        <f>+A10+1</f>
        <v>2</v>
      </c>
      <c r="B11" s="50" t="s">
        <v>15</v>
      </c>
      <c r="C11" s="51">
        <f>+'2-Prepare Lot'!F18</f>
        <v>0</v>
      </c>
    </row>
    <row r="12" spans="1:3" ht="15" x14ac:dyDescent="0.25">
      <c r="A12" s="39">
        <f t="shared" ref="A12:A19" si="0">+A11+1</f>
        <v>3</v>
      </c>
      <c r="B12" s="50" t="s">
        <v>17</v>
      </c>
      <c r="C12" s="51">
        <f>+'3-Home Package'!F18</f>
        <v>3.1500000000000004</v>
      </c>
    </row>
    <row r="13" spans="1:3" ht="15" x14ac:dyDescent="0.25">
      <c r="A13" s="39">
        <f t="shared" si="0"/>
        <v>4</v>
      </c>
      <c r="B13" s="50" t="s">
        <v>19</v>
      </c>
      <c r="C13" s="51">
        <f>+'4-Foundation'!F18</f>
        <v>0</v>
      </c>
    </row>
    <row r="14" spans="1:3" ht="15" x14ac:dyDescent="0.25">
      <c r="A14" s="39">
        <f t="shared" si="0"/>
        <v>5</v>
      </c>
      <c r="B14" s="50" t="s">
        <v>83</v>
      </c>
      <c r="C14" s="51">
        <f>+'5-Water'!F18</f>
        <v>0</v>
      </c>
    </row>
    <row r="15" spans="1:3" ht="15" x14ac:dyDescent="0.25">
      <c r="A15" s="39">
        <f t="shared" si="0"/>
        <v>6</v>
      </c>
      <c r="B15" s="50" t="s">
        <v>84</v>
      </c>
      <c r="C15" s="51">
        <f>+'6-Power'!F18</f>
        <v>0</v>
      </c>
    </row>
    <row r="16" spans="1:3" ht="15" x14ac:dyDescent="0.25">
      <c r="A16" s="39">
        <f t="shared" si="0"/>
        <v>7</v>
      </c>
      <c r="B16" s="50" t="s">
        <v>82</v>
      </c>
      <c r="C16" s="51">
        <f>+'7-Gas'!F18</f>
        <v>0</v>
      </c>
    </row>
    <row r="17" spans="1:4" ht="15" x14ac:dyDescent="0.25">
      <c r="A17" s="39">
        <f t="shared" si="0"/>
        <v>8</v>
      </c>
      <c r="B17" s="50" t="s">
        <v>11</v>
      </c>
      <c r="C17" s="51">
        <f>+'8-Septic'!F18</f>
        <v>0</v>
      </c>
    </row>
    <row r="18" spans="1:4" ht="15" x14ac:dyDescent="0.25">
      <c r="A18" s="39">
        <f t="shared" si="0"/>
        <v>9</v>
      </c>
      <c r="B18" s="50" t="s">
        <v>12</v>
      </c>
      <c r="C18" s="51">
        <f>+'9-Garage'!F18</f>
        <v>0</v>
      </c>
    </row>
    <row r="19" spans="1:4" ht="15" x14ac:dyDescent="0.25">
      <c r="A19" s="39">
        <f t="shared" si="0"/>
        <v>10</v>
      </c>
      <c r="B19" s="50" t="s">
        <v>13</v>
      </c>
      <c r="C19" s="51">
        <f>+'10-Extras'!F18</f>
        <v>0</v>
      </c>
    </row>
    <row r="20" spans="1:4" x14ac:dyDescent="0.2">
      <c r="A20" s="39"/>
      <c r="C20" s="40"/>
    </row>
    <row r="21" spans="1:4" x14ac:dyDescent="0.2">
      <c r="A21" s="39"/>
      <c r="B21" s="52" t="s">
        <v>18</v>
      </c>
      <c r="C21" s="40">
        <f>SUM(C10:C19)</f>
        <v>3.1500000000000004</v>
      </c>
    </row>
    <row r="22" spans="1:4" x14ac:dyDescent="0.2">
      <c r="A22" s="39"/>
      <c r="B22" s="52" t="s">
        <v>22</v>
      </c>
      <c r="C22" s="40">
        <f>0.1*C21</f>
        <v>0.31500000000000006</v>
      </c>
    </row>
    <row r="23" spans="1:4" ht="13.5" thickBot="1" x14ac:dyDescent="0.25">
      <c r="A23" s="39"/>
      <c r="B23" s="52" t="s">
        <v>21</v>
      </c>
      <c r="C23" s="53">
        <f>SUM(C21:C22)</f>
        <v>3.4650000000000003</v>
      </c>
      <c r="D23" s="54" t="str">
        <f>IF(C23&gt;'Establish Budget'!H11,"Over budget!","")</f>
        <v/>
      </c>
    </row>
    <row r="24" spans="1:4" ht="13.5" thickTop="1" x14ac:dyDescent="0.2">
      <c r="A24" s="39"/>
      <c r="B24" s="52"/>
      <c r="C24" s="55"/>
    </row>
    <row r="25" spans="1:4" x14ac:dyDescent="0.2">
      <c r="A25" s="39"/>
      <c r="B25" s="56" t="s">
        <v>23</v>
      </c>
      <c r="C25" s="40"/>
    </row>
    <row r="26" spans="1:4" ht="72.75" customHeight="1" x14ac:dyDescent="0.2">
      <c r="A26" s="39"/>
      <c r="B26" s="38"/>
      <c r="C26" s="38"/>
    </row>
    <row r="27" spans="1:4" x14ac:dyDescent="0.2">
      <c r="A27" s="39"/>
      <c r="C27" s="40"/>
    </row>
    <row r="28" spans="1:4" x14ac:dyDescent="0.2">
      <c r="A28" s="39"/>
      <c r="B28" s="41" t="s">
        <v>25</v>
      </c>
      <c r="C28" s="40"/>
    </row>
    <row r="29" spans="1:4" x14ac:dyDescent="0.2">
      <c r="A29" s="39"/>
      <c r="C29" s="40"/>
    </row>
    <row r="30" spans="1:4" x14ac:dyDescent="0.2">
      <c r="A30" s="42" t="s">
        <v>99</v>
      </c>
      <c r="B30" s="43"/>
      <c r="C30" s="43"/>
    </row>
    <row r="31" spans="1:4" ht="27.75" customHeight="1" x14ac:dyDescent="0.2">
      <c r="A31" s="42" t="s">
        <v>99</v>
      </c>
      <c r="B31" s="43"/>
      <c r="C31" s="43"/>
    </row>
    <row r="32" spans="1:4" x14ac:dyDescent="0.2">
      <c r="B32" s="34" t="s">
        <v>26</v>
      </c>
      <c r="C32" s="40"/>
    </row>
    <row r="33" spans="3:3" x14ac:dyDescent="0.2">
      <c r="C33" s="40"/>
    </row>
  </sheetData>
  <sheetProtection algorithmName="SHA-512" hashValue="JyDuBABVm9taDxYDNy1JAC4eZlQQ7PKxu+Ov1dcl56UjSEmWDTtY7sB/kCalsoerw1LOUTlEvRaENbD8fZiRGQ==" saltValue="66EsVR46WqT+0JxHc9TmMA==" spinCount="100000" sheet="1" objects="1" scenarios="1"/>
  <mergeCells count="3">
    <mergeCell ref="B26:C26"/>
    <mergeCell ref="B30:C30"/>
    <mergeCell ref="B31:C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BA90-C4D4-48FF-9472-FBFA760868F6}">
  <dimension ref="A1:I27"/>
  <sheetViews>
    <sheetView workbookViewId="0">
      <selection activeCell="H6" sqref="H6"/>
    </sheetView>
  </sheetViews>
  <sheetFormatPr defaultRowHeight="12.75" x14ac:dyDescent="0.2"/>
  <cols>
    <col min="1" max="1" width="4.42578125" style="34" customWidth="1"/>
    <col min="2" max="2" width="13.7109375" style="34" customWidth="1"/>
    <col min="3" max="6" width="9.140625" style="34"/>
    <col min="7" max="7" width="11.5703125" style="34" customWidth="1"/>
    <col min="8" max="8" width="13.5703125" style="34" customWidth="1"/>
    <col min="9" max="16384" width="9.140625" style="34"/>
  </cols>
  <sheetData>
    <row r="1" spans="1:9" ht="20.25" x14ac:dyDescent="0.3">
      <c r="A1" s="71" t="s">
        <v>126</v>
      </c>
      <c r="B1" s="71"/>
      <c r="C1" s="71"/>
      <c r="D1" s="71"/>
      <c r="E1" s="71"/>
      <c r="F1" s="71"/>
      <c r="G1" s="71"/>
      <c r="H1" s="71"/>
    </row>
    <row r="3" spans="1:9" ht="69.75" customHeight="1" x14ac:dyDescent="0.2">
      <c r="A3" s="72" t="s">
        <v>125</v>
      </c>
      <c r="B3" s="72"/>
      <c r="C3" s="72"/>
      <c r="D3" s="72"/>
      <c r="E3" s="72"/>
      <c r="F3" s="72"/>
      <c r="G3" s="72"/>
      <c r="H3" s="72"/>
    </row>
    <row r="4" spans="1:9" ht="15" x14ac:dyDescent="0.25">
      <c r="B4" s="73"/>
      <c r="G4" s="74" t="s">
        <v>119</v>
      </c>
      <c r="H4" s="75" t="s">
        <v>102</v>
      </c>
    </row>
    <row r="6" spans="1:9" ht="15" x14ac:dyDescent="0.25">
      <c r="G6" s="52" t="s">
        <v>27</v>
      </c>
      <c r="H6" s="60">
        <v>400000</v>
      </c>
      <c r="I6" s="34" t="s">
        <v>115</v>
      </c>
    </row>
    <row r="7" spans="1:9" ht="15" x14ac:dyDescent="0.25">
      <c r="G7" s="52" t="s">
        <v>127</v>
      </c>
      <c r="H7" s="60">
        <v>0</v>
      </c>
      <c r="I7" s="54" t="str">
        <f>IF(H7/H6&lt;0.08,"must be at least 8% for this program","")</f>
        <v>must be at least 8% for this program</v>
      </c>
    </row>
    <row r="8" spans="1:9" x14ac:dyDescent="0.2">
      <c r="G8" s="52" t="s">
        <v>128</v>
      </c>
      <c r="H8" s="66">
        <f>H7+H6</f>
        <v>400000</v>
      </c>
    </row>
    <row r="9" spans="1:9" x14ac:dyDescent="0.2">
      <c r="G9" s="52" t="s">
        <v>118</v>
      </c>
      <c r="H9" s="67">
        <f>-0.1*H8</f>
        <v>-40000</v>
      </c>
    </row>
    <row r="10" spans="1:9" x14ac:dyDescent="0.2">
      <c r="G10" s="52" t="s">
        <v>130</v>
      </c>
      <c r="H10" s="68">
        <f>SUM(H8:H9)</f>
        <v>360000</v>
      </c>
    </row>
    <row r="11" spans="1:9" ht="16.5" thickBot="1" x14ac:dyDescent="0.3">
      <c r="G11" s="69" t="s">
        <v>129</v>
      </c>
      <c r="H11" s="70">
        <f>ROUNDUP(+H10/5000,1)*5000</f>
        <v>360000</v>
      </c>
    </row>
    <row r="12" spans="1:9" ht="13.5" thickTop="1" x14ac:dyDescent="0.2">
      <c r="G12" s="52"/>
    </row>
    <row r="13" spans="1:9" ht="15.75" x14ac:dyDescent="0.25">
      <c r="B13" s="65" t="s">
        <v>30</v>
      </c>
      <c r="G13" s="52" t="s">
        <v>124</v>
      </c>
      <c r="H13" s="60"/>
    </row>
    <row r="14" spans="1:9" ht="15" x14ac:dyDescent="0.25">
      <c r="G14" s="52" t="s">
        <v>120</v>
      </c>
      <c r="H14" s="61"/>
    </row>
    <row r="15" spans="1:9" ht="15.75" x14ac:dyDescent="0.25">
      <c r="G15" s="42" t="s">
        <v>29</v>
      </c>
      <c r="H15" s="62">
        <f>+$H$11-H13-H14</f>
        <v>360000</v>
      </c>
      <c r="I15" s="34" t="s">
        <v>116</v>
      </c>
    </row>
    <row r="16" spans="1:9" x14ac:dyDescent="0.2">
      <c r="G16" s="52"/>
    </row>
    <row r="17" spans="2:9" ht="15" x14ac:dyDescent="0.2">
      <c r="B17" s="65" t="s">
        <v>31</v>
      </c>
    </row>
    <row r="18" spans="2:9" ht="15" x14ac:dyDescent="0.25">
      <c r="G18" s="52" t="s">
        <v>121</v>
      </c>
      <c r="H18" s="60"/>
    </row>
    <row r="19" spans="2:9" ht="15" x14ac:dyDescent="0.25">
      <c r="G19" s="52" t="s">
        <v>122</v>
      </c>
      <c r="H19" s="61"/>
    </row>
    <row r="20" spans="2:9" ht="15.75" x14ac:dyDescent="0.25">
      <c r="G20" s="42" t="s">
        <v>28</v>
      </c>
      <c r="H20" s="62">
        <f>+$H$11-H18-H19</f>
        <v>360000</v>
      </c>
      <c r="I20" s="34" t="s">
        <v>116</v>
      </c>
    </row>
    <row r="22" spans="2:9" x14ac:dyDescent="0.2">
      <c r="B22" s="34" t="s">
        <v>123</v>
      </c>
    </row>
    <row r="23" spans="2:9" x14ac:dyDescent="0.2">
      <c r="B23" s="34" t="s">
        <v>117</v>
      </c>
    </row>
    <row r="25" spans="2:9" x14ac:dyDescent="0.2">
      <c r="B25" s="63" t="s">
        <v>39</v>
      </c>
      <c r="C25" s="64" t="s">
        <v>100</v>
      </c>
    </row>
    <row r="26" spans="2:9" x14ac:dyDescent="0.2">
      <c r="B26" s="64"/>
      <c r="C26" s="64" t="s">
        <v>101</v>
      </c>
    </row>
    <row r="27" spans="2:9" x14ac:dyDescent="0.2">
      <c r="B27" s="64"/>
    </row>
  </sheetData>
  <sheetProtection algorithmName="SHA-512" hashValue="bISFrAlC/mTdmWJ9EjYbwkhnAxuTYo5JsgwlyUkrv6y0e1+1roaeB5H+FaMVQb+stAf50iYykq6WVZVeo+4A7A==" saltValue="84Zi2xB0vkIxIqoE+TL/Hg==" spinCount="100000" sheet="1" objects="1" scenarios="1"/>
  <mergeCells count="2">
    <mergeCell ref="A3:H3"/>
    <mergeCell ref="A1:H1"/>
  </mergeCells>
  <hyperlinks>
    <hyperlink ref="C25" r:id="rId1" xr:uid="{E22DD402-6CAE-4DD3-B0F6-94B0BA4C36D4}"/>
    <hyperlink ref="C26" r:id="rId2" location="step0" xr:uid="{20361651-F31D-483D-A1BD-D6D7BE5D22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AC44-3F9D-49A1-A9EA-72F201AEB90A}">
  <dimension ref="A1:E22"/>
  <sheetViews>
    <sheetView workbookViewId="0">
      <selection activeCell="E3" sqref="E3"/>
    </sheetView>
  </sheetViews>
  <sheetFormatPr defaultRowHeight="12.75" x14ac:dyDescent="0.2"/>
  <cols>
    <col min="1" max="1" width="8" style="34" customWidth="1"/>
    <col min="2" max="2" width="42" style="34" customWidth="1"/>
    <col min="3" max="3" width="27.28515625" style="34" customWidth="1"/>
    <col min="4" max="4" width="13.140625" style="34" customWidth="1"/>
    <col min="5" max="5" width="14.85546875" style="34" customWidth="1"/>
    <col min="6" max="16384" width="9.140625" style="34"/>
  </cols>
  <sheetData>
    <row r="1" spans="1:5" ht="31.5" customHeight="1" x14ac:dyDescent="0.3">
      <c r="A1" s="33" t="str">
        <f>"Category "&amp;'Cost Projection'!A10&amp;": "&amp;'Cost Projection'!B10</f>
        <v>Category 1: Acquire Land/Lot</v>
      </c>
      <c r="C1" s="35"/>
      <c r="D1" s="35"/>
      <c r="E1" s="35"/>
    </row>
    <row r="2" spans="1:5" ht="29.25" customHeight="1" x14ac:dyDescent="0.2">
      <c r="A2" s="36" t="s">
        <v>34</v>
      </c>
      <c r="B2" s="36" t="s">
        <v>3</v>
      </c>
      <c r="C2" s="36" t="s">
        <v>43</v>
      </c>
      <c r="D2" s="37" t="s">
        <v>66</v>
      </c>
      <c r="E2" s="36" t="s">
        <v>9</v>
      </c>
    </row>
    <row r="3" spans="1:5" ht="20.100000000000001" customHeight="1" x14ac:dyDescent="0.25">
      <c r="A3" s="32">
        <v>1</v>
      </c>
      <c r="B3" s="27" t="s">
        <v>62</v>
      </c>
      <c r="C3" s="27"/>
      <c r="D3" s="27"/>
      <c r="E3" s="28"/>
    </row>
    <row r="4" spans="1:5" ht="20.100000000000001" customHeight="1" x14ac:dyDescent="0.25">
      <c r="A4" s="32">
        <f>+A3+1</f>
        <v>2</v>
      </c>
      <c r="B4" s="27" t="s">
        <v>41</v>
      </c>
      <c r="C4" s="27"/>
      <c r="D4" s="27"/>
      <c r="E4" s="28"/>
    </row>
    <row r="5" spans="1:5" ht="20.100000000000001" customHeight="1" x14ac:dyDescent="0.25">
      <c r="A5" s="32">
        <f t="shared" ref="A5:A17" si="0">+A4+1</f>
        <v>3</v>
      </c>
      <c r="B5" s="27" t="s">
        <v>42</v>
      </c>
      <c r="C5" s="27"/>
      <c r="D5" s="27"/>
      <c r="E5" s="28"/>
    </row>
    <row r="6" spans="1:5" ht="20.100000000000001" customHeight="1" x14ac:dyDescent="0.25">
      <c r="A6" s="32">
        <f t="shared" si="0"/>
        <v>4</v>
      </c>
      <c r="B6" s="27" t="s">
        <v>63</v>
      </c>
      <c r="C6" s="27"/>
      <c r="D6" s="27"/>
      <c r="E6" s="28"/>
    </row>
    <row r="7" spans="1:5" ht="20.100000000000001" customHeight="1" x14ac:dyDescent="0.25">
      <c r="A7" s="32">
        <f t="shared" si="0"/>
        <v>5</v>
      </c>
      <c r="B7" s="27" t="s">
        <v>64</v>
      </c>
      <c r="C7" s="27"/>
      <c r="D7" s="27"/>
      <c r="E7" s="28"/>
    </row>
    <row r="8" spans="1:5" ht="20.100000000000001" customHeight="1" x14ac:dyDescent="0.25">
      <c r="A8" s="32">
        <f t="shared" si="0"/>
        <v>6</v>
      </c>
      <c r="B8" s="27"/>
      <c r="C8" s="27"/>
      <c r="D8" s="27"/>
      <c r="E8" s="28"/>
    </row>
    <row r="9" spans="1:5" ht="20.100000000000001" customHeight="1" x14ac:dyDescent="0.25">
      <c r="A9" s="32">
        <f t="shared" si="0"/>
        <v>7</v>
      </c>
      <c r="B9" s="27"/>
      <c r="C9" s="27"/>
      <c r="D9" s="27"/>
      <c r="E9" s="28"/>
    </row>
    <row r="10" spans="1:5" ht="20.100000000000001" customHeight="1" x14ac:dyDescent="0.25">
      <c r="A10" s="32">
        <f t="shared" si="0"/>
        <v>8</v>
      </c>
      <c r="B10" s="27"/>
      <c r="C10" s="27"/>
      <c r="D10" s="27"/>
      <c r="E10" s="28"/>
    </row>
    <row r="11" spans="1:5" ht="20.100000000000001" customHeight="1" x14ac:dyDescent="0.25">
      <c r="A11" s="32">
        <f t="shared" si="0"/>
        <v>9</v>
      </c>
      <c r="B11" s="27"/>
      <c r="C11" s="27"/>
      <c r="D11" s="27"/>
      <c r="E11" s="28"/>
    </row>
    <row r="12" spans="1:5" ht="20.100000000000001" customHeight="1" x14ac:dyDescent="0.25">
      <c r="A12" s="32">
        <f t="shared" si="0"/>
        <v>10</v>
      </c>
      <c r="B12" s="27"/>
      <c r="C12" s="27"/>
      <c r="D12" s="27"/>
      <c r="E12" s="28"/>
    </row>
    <row r="13" spans="1:5" ht="20.100000000000001" customHeight="1" x14ac:dyDescent="0.25">
      <c r="A13" s="32">
        <f t="shared" si="0"/>
        <v>11</v>
      </c>
      <c r="B13" s="27"/>
      <c r="C13" s="27"/>
      <c r="D13" s="27"/>
      <c r="E13" s="28"/>
    </row>
    <row r="14" spans="1:5" ht="20.100000000000001" customHeight="1" x14ac:dyDescent="0.25">
      <c r="A14" s="32">
        <f t="shared" si="0"/>
        <v>12</v>
      </c>
      <c r="B14" s="27"/>
      <c r="C14" s="27"/>
      <c r="D14" s="27"/>
      <c r="E14" s="28"/>
    </row>
    <row r="15" spans="1:5" ht="20.100000000000001" customHeight="1" x14ac:dyDescent="0.25">
      <c r="A15" s="32">
        <f t="shared" si="0"/>
        <v>13</v>
      </c>
      <c r="B15" s="27"/>
      <c r="C15" s="27"/>
      <c r="D15" s="27"/>
      <c r="E15" s="28"/>
    </row>
    <row r="16" spans="1:5" ht="20.100000000000001" customHeight="1" x14ac:dyDescent="0.25">
      <c r="A16" s="32">
        <f t="shared" si="0"/>
        <v>14</v>
      </c>
      <c r="B16" s="27"/>
      <c r="C16" s="27"/>
      <c r="D16" s="27"/>
      <c r="E16" s="28"/>
    </row>
    <row r="17" spans="1:5" ht="20.100000000000001" customHeight="1" x14ac:dyDescent="0.25">
      <c r="A17" s="32">
        <f t="shared" si="0"/>
        <v>15</v>
      </c>
      <c r="B17" s="27"/>
      <c r="C17" s="27"/>
      <c r="D17" s="27"/>
      <c r="E17" s="28"/>
    </row>
    <row r="18" spans="1:5" ht="15" customHeight="1" x14ac:dyDescent="0.35">
      <c r="A18" s="29" t="s">
        <v>4</v>
      </c>
      <c r="B18" s="30"/>
      <c r="C18" s="30"/>
      <c r="D18" s="29" t="s">
        <v>4</v>
      </c>
      <c r="E18" s="31">
        <f>SUM(E3:E17)</f>
        <v>0</v>
      </c>
    </row>
    <row r="21" spans="1:5" x14ac:dyDescent="0.2">
      <c r="A21" s="63" t="s">
        <v>39</v>
      </c>
      <c r="B21" s="64" t="s">
        <v>32</v>
      </c>
    </row>
    <row r="22" spans="1:5" x14ac:dyDescent="0.2">
      <c r="B22" s="64" t="s">
        <v>40</v>
      </c>
    </row>
  </sheetData>
  <sheetProtection algorithmName="SHA-512" hashValue="DxVHXwyD8xpisJRBzNkff2o+ivBwGRT0LY1tbw04rHt1nbZN40K/Sl0fE2vrYgLO1Pwpyx9gcJcewkWWNwXMCw==" saltValue="DGhttdsyIix0f2kR0OacvQ==" spinCount="100000" sheet="1" objects="1" scenarios="1"/>
  <protectedRanges>
    <protectedRange algorithmName="SHA-512" hashValue="L2DdZATmB1K2/AHY1BYqxS1Kpw+Vf9uiwXY1w8cbPXOexfCTLAsa8qQHusjLVsGEZtfK/iqGNFxh3EFoj+djdg==" saltValue="38nvKmETd+RpDk3i8OCbHg==" spinCount="100000" sqref="B3:E17 B18" name="Range1"/>
  </protectedRanges>
  <hyperlinks>
    <hyperlink ref="B21" r:id="rId1" location="step2" xr:uid="{0BFBE293-9B6F-4320-8641-50C15DC8E6B8}"/>
    <hyperlink ref="B22" r:id="rId2" location="step3" display="Read about new subdivisions" xr:uid="{357C0996-E4CC-49B1-842A-78ED23CDC5E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AE5E-F32F-4421-B095-8E9F86B11C72}">
  <dimension ref="A1:F26"/>
  <sheetViews>
    <sheetView workbookViewId="0">
      <selection activeCell="B3" sqref="B3"/>
    </sheetView>
  </sheetViews>
  <sheetFormatPr defaultRowHeight="12.75" x14ac:dyDescent="0.2"/>
  <cols>
    <col min="1" max="1" width="8.7109375"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Projection'!A11&amp;": "&amp;'Cost Projection'!B11</f>
        <v>Category 2: Prepare Site</v>
      </c>
      <c r="C1" s="35"/>
      <c r="D1" s="35"/>
      <c r="E1" s="35"/>
    </row>
    <row r="2" spans="1:6" ht="29.25" customHeight="1" x14ac:dyDescent="0.2">
      <c r="A2" s="36" t="s">
        <v>34</v>
      </c>
      <c r="B2" s="36" t="s">
        <v>3</v>
      </c>
      <c r="C2" s="36" t="s">
        <v>10</v>
      </c>
      <c r="D2" s="37" t="s">
        <v>66</v>
      </c>
      <c r="E2" s="36" t="s">
        <v>9</v>
      </c>
      <c r="F2" s="78" t="s">
        <v>53</v>
      </c>
    </row>
    <row r="3" spans="1:6" ht="20.100000000000001" customHeight="1" x14ac:dyDescent="0.25">
      <c r="A3" s="32">
        <v>1</v>
      </c>
      <c r="B3" s="27" t="s">
        <v>33</v>
      </c>
      <c r="C3" s="27"/>
      <c r="D3" s="27"/>
      <c r="E3" s="28"/>
      <c r="F3" s="77">
        <f>+E3*1.05</f>
        <v>0</v>
      </c>
    </row>
    <row r="4" spans="1:6" ht="20.100000000000001" customHeight="1" x14ac:dyDescent="0.25">
      <c r="A4" s="32">
        <f>+A3+1</f>
        <v>2</v>
      </c>
      <c r="B4" s="27" t="s">
        <v>35</v>
      </c>
      <c r="C4" s="27"/>
      <c r="D4" s="27"/>
      <c r="E4" s="28"/>
      <c r="F4" s="77">
        <f>+E4*1.05</f>
        <v>0</v>
      </c>
    </row>
    <row r="5" spans="1:6" ht="20.100000000000001" customHeight="1" x14ac:dyDescent="0.25">
      <c r="A5" s="32">
        <f t="shared" ref="A5:A17" si="0">+A4+1</f>
        <v>3</v>
      </c>
      <c r="B5" s="27" t="s">
        <v>48</v>
      </c>
      <c r="C5" s="27"/>
      <c r="D5" s="27"/>
      <c r="E5" s="28"/>
      <c r="F5" s="77">
        <f t="shared" ref="F5:F17" si="1">+E5*1.05</f>
        <v>0</v>
      </c>
    </row>
    <row r="6" spans="1:6" ht="20.100000000000001" customHeight="1" x14ac:dyDescent="0.25">
      <c r="A6" s="32">
        <f t="shared" si="0"/>
        <v>4</v>
      </c>
      <c r="B6" s="27" t="s">
        <v>36</v>
      </c>
      <c r="C6" s="27"/>
      <c r="D6" s="27"/>
      <c r="E6" s="28"/>
      <c r="F6" s="77">
        <f t="shared" si="1"/>
        <v>0</v>
      </c>
    </row>
    <row r="7" spans="1:6" ht="20.100000000000001" customHeight="1" x14ac:dyDescent="0.25">
      <c r="A7" s="32">
        <f t="shared" si="0"/>
        <v>5</v>
      </c>
      <c r="B7" s="27" t="s">
        <v>47</v>
      </c>
      <c r="C7" s="27"/>
      <c r="D7" s="27"/>
      <c r="E7" s="28"/>
      <c r="F7" s="77">
        <f t="shared" si="1"/>
        <v>0</v>
      </c>
    </row>
    <row r="8" spans="1:6" ht="20.100000000000001" customHeight="1" x14ac:dyDescent="0.25">
      <c r="A8" s="32">
        <f t="shared" si="0"/>
        <v>6</v>
      </c>
      <c r="B8" s="27" t="s">
        <v>46</v>
      </c>
      <c r="C8" s="27"/>
      <c r="D8" s="27"/>
      <c r="E8" s="28"/>
      <c r="F8" s="77">
        <f t="shared" si="1"/>
        <v>0</v>
      </c>
    </row>
    <row r="9" spans="1:6" ht="20.100000000000001" customHeight="1" x14ac:dyDescent="0.25">
      <c r="A9" s="32">
        <f t="shared" si="0"/>
        <v>7</v>
      </c>
      <c r="B9" s="27" t="s">
        <v>44</v>
      </c>
      <c r="C9" s="27"/>
      <c r="D9" s="27"/>
      <c r="E9" s="28"/>
      <c r="F9" s="77">
        <f t="shared" si="1"/>
        <v>0</v>
      </c>
    </row>
    <row r="10" spans="1:6" ht="20.100000000000001" customHeight="1" x14ac:dyDescent="0.25">
      <c r="A10" s="32">
        <f t="shared" si="0"/>
        <v>8</v>
      </c>
      <c r="B10" s="27" t="s">
        <v>45</v>
      </c>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2" spans="1:6" x14ac:dyDescent="0.2">
      <c r="A22" s="76" t="s">
        <v>65</v>
      </c>
    </row>
    <row r="23" spans="1:6" ht="35.25" customHeight="1" x14ac:dyDescent="0.2">
      <c r="A23" s="38"/>
      <c r="B23" s="38"/>
      <c r="C23" s="38"/>
      <c r="D23" s="38"/>
      <c r="E23" s="38"/>
      <c r="F23" s="38"/>
    </row>
    <row r="25" spans="1:6" x14ac:dyDescent="0.2">
      <c r="A25" s="63" t="s">
        <v>39</v>
      </c>
      <c r="B25" s="64" t="s">
        <v>37</v>
      </c>
    </row>
    <row r="26" spans="1:6" x14ac:dyDescent="0.2">
      <c r="B26" s="64" t="s">
        <v>38</v>
      </c>
    </row>
  </sheetData>
  <sheetProtection algorithmName="SHA-512" hashValue="Bn18udi1JKZE1ZM4HlcyEWjCCStn7liNw7V4PcmO28feUFUqRMfmJ2lcWYts7xFUd2VEIAaClcDFK46SZu2yQg==" saltValue="THCc8GEB5Xm7hZ13/SS6LA==" spinCount="100000" sheet="1" objects="1" scenarios="1"/>
  <mergeCells count="1">
    <mergeCell ref="A23:F23"/>
  </mergeCells>
  <hyperlinks>
    <hyperlink ref="B25" r:id="rId1" location="step4" xr:uid="{036A8FCD-5996-4AAE-A228-0CC09C9A1165}"/>
    <hyperlink ref="B26" r:id="rId2" location="step5" xr:uid="{8DEF6A89-B133-40E7-B5B6-A5925A3800BD}"/>
  </hyperlinks>
  <pageMargins left="0.7" right="0.7" top="0.75" bottom="0.75" header="0.3" footer="0.3"/>
  <pageSetup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878C-8594-4BD6-8DB8-C4F3E5454086}">
  <sheetPr>
    <pageSetUpPr fitToPage="1"/>
  </sheetPr>
  <dimension ref="A1:F28"/>
  <sheetViews>
    <sheetView workbookViewId="0">
      <selection activeCell="E4" sqref="E4"/>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79" t="str">
        <f>"Category "&amp;'Cost Projection'!A12&amp;": "&amp;'Cost Projection'!B12</f>
        <v>Category 3: Home Package (Home, NHW, transport, foundation, skirting, final connections)</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173</v>
      </c>
      <c r="C3" s="27"/>
      <c r="D3" s="27"/>
      <c r="E3" s="28">
        <v>3</v>
      </c>
      <c r="F3" s="77">
        <f>+E3*1.05</f>
        <v>3.1500000000000004</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c r="C5" s="27"/>
      <c r="D5" s="27"/>
      <c r="E5" s="28"/>
      <c r="F5" s="77">
        <f t="shared" ref="F5:F17" si="1">+E5*1.05</f>
        <v>0</v>
      </c>
    </row>
    <row r="6" spans="1:6" ht="20.100000000000001" customHeight="1" x14ac:dyDescent="0.25">
      <c r="A6" s="32">
        <f t="shared" si="0"/>
        <v>4</v>
      </c>
      <c r="B6" s="27" t="s">
        <v>54</v>
      </c>
      <c r="C6" s="27"/>
      <c r="D6" s="27"/>
      <c r="E6" s="28"/>
      <c r="F6" s="77">
        <f t="shared" si="1"/>
        <v>0</v>
      </c>
    </row>
    <row r="7" spans="1:6" ht="20.100000000000001" customHeight="1" x14ac:dyDescent="0.25">
      <c r="A7" s="32">
        <f t="shared" si="0"/>
        <v>5</v>
      </c>
      <c r="B7" s="27" t="s">
        <v>50</v>
      </c>
      <c r="C7" s="27"/>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t="s">
        <v>49</v>
      </c>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t="s">
        <v>51</v>
      </c>
      <c r="C11" s="27"/>
      <c r="D11" s="27"/>
      <c r="E11" s="28"/>
      <c r="F11" s="77">
        <f t="shared" si="1"/>
        <v>0</v>
      </c>
    </row>
    <row r="12" spans="1:6" ht="20.100000000000001" customHeight="1" x14ac:dyDescent="0.25">
      <c r="A12" s="32">
        <f t="shared" si="0"/>
        <v>10</v>
      </c>
      <c r="B12" s="27" t="s">
        <v>60</v>
      </c>
      <c r="C12" s="27"/>
      <c r="D12" s="27"/>
      <c r="E12" s="28"/>
      <c r="F12" s="77">
        <f t="shared" si="1"/>
        <v>0</v>
      </c>
    </row>
    <row r="13" spans="1:6" ht="20.100000000000001" customHeight="1" x14ac:dyDescent="0.25">
      <c r="A13" s="32">
        <f t="shared" si="0"/>
        <v>11</v>
      </c>
      <c r="B13" s="27" t="s">
        <v>52</v>
      </c>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t="s">
        <v>98</v>
      </c>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3</v>
      </c>
      <c r="F18" s="31">
        <f>SUM(F3:F17)</f>
        <v>3.1500000000000004</v>
      </c>
    </row>
    <row r="20" spans="1:6" x14ac:dyDescent="0.2">
      <c r="A20" s="76" t="s">
        <v>58</v>
      </c>
    </row>
    <row r="21" spans="1:6" x14ac:dyDescent="0.2">
      <c r="A21" s="76"/>
    </row>
    <row r="22" spans="1:6" x14ac:dyDescent="0.2">
      <c r="A22" s="76" t="s">
        <v>61</v>
      </c>
    </row>
    <row r="23" spans="1:6" ht="35.25" customHeight="1" x14ac:dyDescent="0.2">
      <c r="A23" s="38"/>
      <c r="B23" s="38"/>
      <c r="C23" s="38"/>
      <c r="D23" s="38"/>
      <c r="E23" s="38"/>
      <c r="F23" s="38"/>
    </row>
    <row r="24" spans="1:6" x14ac:dyDescent="0.2">
      <c r="A24" s="76"/>
    </row>
    <row r="25" spans="1:6" x14ac:dyDescent="0.2">
      <c r="A25" s="63" t="s">
        <v>39</v>
      </c>
      <c r="B25" s="64" t="s">
        <v>59</v>
      </c>
    </row>
    <row r="26" spans="1:6" x14ac:dyDescent="0.2">
      <c r="B26" s="64" t="s">
        <v>56</v>
      </c>
    </row>
    <row r="27" spans="1:6" x14ac:dyDescent="0.2">
      <c r="B27" s="64" t="s">
        <v>55</v>
      </c>
    </row>
    <row r="28" spans="1:6" x14ac:dyDescent="0.2">
      <c r="B28" s="64" t="s">
        <v>57</v>
      </c>
    </row>
  </sheetData>
  <sheetProtection algorithmName="SHA-512" hashValue="NWVBrk7kDSt9NA9taopW9s0kvJxaicO03RZXMNEqvhhbwA9WM1ABN/A4MVBBoMtK086dvvJ4Lnhtc4dL98cfEQ==" saltValue="31FIGbJmObbFYuvwIvVnfA==" spinCount="100000" sheet="1" objects="1" scenarios="1"/>
  <mergeCells count="1">
    <mergeCell ref="A23:F23"/>
  </mergeCells>
  <hyperlinks>
    <hyperlink ref="B27" r:id="rId1" location="step12" xr:uid="{DCD9EBE3-1AF5-4A31-B164-1CE28A87A825}"/>
    <hyperlink ref="B26" r:id="rId2" location="step11" xr:uid="{1F73509B-331B-41DC-8BA7-C671D0162A7E}"/>
    <hyperlink ref="B25" r:id="rId3" location="step13" xr:uid="{A4F7EEEB-74DE-4EFA-8D8F-C5E6DC82C014}"/>
    <hyperlink ref="B28" r:id="rId4" location="step14" xr:uid="{343AB0EA-1350-4D74-9B11-99BEB28479A2}"/>
  </hyperlinks>
  <pageMargins left="0.25" right="0.25" top="0.75" bottom="0.75" header="0.3" footer="0.3"/>
  <pageSetup scale="89" orientation="portrait" horizontalDpi="1200" verticalDpi="120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A527D-646D-4716-9CD6-69F4D3D4298C}">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Projection'!A13&amp;": "&amp;'Cost Projection'!B13</f>
        <v>Category 4: Foundation (if not provided by Home Dealer)</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49</v>
      </c>
      <c r="C3" s="27"/>
      <c r="D3" s="27"/>
      <c r="E3" s="28"/>
      <c r="F3" s="77">
        <f>+E3*1.05</f>
        <v>0</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c r="C5" s="27"/>
      <c r="D5" s="27"/>
      <c r="E5" s="28"/>
      <c r="F5" s="77">
        <f t="shared" ref="F5:F17" si="1">+E5*1.05</f>
        <v>0</v>
      </c>
    </row>
    <row r="6" spans="1:6" ht="20.100000000000001" customHeight="1" x14ac:dyDescent="0.25">
      <c r="A6" s="32">
        <f t="shared" si="0"/>
        <v>4</v>
      </c>
      <c r="B6" s="59" t="s">
        <v>131</v>
      </c>
      <c r="C6" s="27"/>
      <c r="D6" s="27"/>
      <c r="E6" s="28"/>
      <c r="F6" s="77">
        <f t="shared" si="1"/>
        <v>0</v>
      </c>
    </row>
    <row r="7" spans="1:6" ht="20.100000000000001" customHeight="1" x14ac:dyDescent="0.25">
      <c r="A7" s="32">
        <f t="shared" si="0"/>
        <v>5</v>
      </c>
      <c r="B7" s="27"/>
      <c r="C7" s="27"/>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67</v>
      </c>
    </row>
    <row r="23" spans="1:6" ht="35.25" customHeight="1" x14ac:dyDescent="0.2">
      <c r="A23" s="38"/>
      <c r="B23" s="38"/>
      <c r="C23" s="38"/>
      <c r="D23" s="38"/>
      <c r="E23" s="38"/>
      <c r="F23" s="38"/>
    </row>
    <row r="24" spans="1:6" x14ac:dyDescent="0.2">
      <c r="A24" s="76"/>
    </row>
    <row r="25" spans="1:6" x14ac:dyDescent="0.2">
      <c r="A25" s="63" t="s">
        <v>39</v>
      </c>
      <c r="B25" s="64" t="s">
        <v>55</v>
      </c>
    </row>
    <row r="26" spans="1:6" x14ac:dyDescent="0.2">
      <c r="B26" s="64"/>
    </row>
    <row r="28" spans="1:6" x14ac:dyDescent="0.2">
      <c r="B28" s="64"/>
    </row>
  </sheetData>
  <sheetProtection algorithmName="SHA-512" hashValue="D8d39zeoq3WN/SsiN9O7vA8H1R9lDyhmibh28/95OSek15UckgoybcxKIr0KL3mV8Mqi2NpGWLug4vefHN8ThA==" saltValue="8xcrB3yZCuGm73AfBT5d3Q==" spinCount="100000" sheet="1" objects="1" scenarios="1"/>
  <mergeCells count="1">
    <mergeCell ref="A23:F23"/>
  </mergeCells>
  <hyperlinks>
    <hyperlink ref="B25" r:id="rId1" location="step12" xr:uid="{BC625EC2-42CE-44B8-B40E-3567CBBB53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802F-0B02-457E-96CA-249C11FB12C7}">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Projection'!A14&amp;": "&amp;'Cost Projection'!B14</f>
        <v>Category 5: Water Supply</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68</v>
      </c>
      <c r="C3" s="27"/>
      <c r="D3" s="27"/>
      <c r="E3" s="28"/>
      <c r="F3" s="77">
        <f>+E3*1.05</f>
        <v>0</v>
      </c>
    </row>
    <row r="4" spans="1:6" ht="20.100000000000001" customHeight="1" x14ac:dyDescent="0.25">
      <c r="A4" s="32">
        <f>+A3+1</f>
        <v>2</v>
      </c>
      <c r="B4" s="27" t="s">
        <v>76</v>
      </c>
      <c r="C4" s="27"/>
      <c r="D4" s="27"/>
      <c r="E4" s="28"/>
      <c r="F4" s="77">
        <f>+E4*1.05</f>
        <v>0</v>
      </c>
    </row>
    <row r="5" spans="1:6" ht="20.100000000000001" customHeight="1" x14ac:dyDescent="0.25">
      <c r="A5" s="32">
        <f t="shared" ref="A5:A17" si="0">+A4+1</f>
        <v>3</v>
      </c>
      <c r="B5" s="27" t="s">
        <v>77</v>
      </c>
      <c r="C5" s="27"/>
      <c r="D5" s="27"/>
      <c r="E5" s="28"/>
      <c r="F5" s="77">
        <f t="shared" ref="F5:F17" si="1">+E5*1.05</f>
        <v>0</v>
      </c>
    </row>
    <row r="6" spans="1:6" ht="20.100000000000001" customHeight="1" x14ac:dyDescent="0.25">
      <c r="A6" s="32">
        <f t="shared" si="0"/>
        <v>4</v>
      </c>
      <c r="B6" s="27" t="s">
        <v>72</v>
      </c>
      <c r="C6" s="27"/>
      <c r="D6" s="27"/>
      <c r="E6" s="28"/>
      <c r="F6" s="77">
        <f t="shared" si="1"/>
        <v>0</v>
      </c>
    </row>
    <row r="7" spans="1:6" ht="20.100000000000001" customHeight="1" x14ac:dyDescent="0.25">
      <c r="A7" s="32">
        <f t="shared" si="0"/>
        <v>5</v>
      </c>
      <c r="B7" s="27" t="s">
        <v>73</v>
      </c>
      <c r="C7" s="27"/>
      <c r="D7" s="27"/>
      <c r="E7" s="28"/>
      <c r="F7" s="77">
        <f t="shared" si="1"/>
        <v>0</v>
      </c>
    </row>
    <row r="8" spans="1:6" ht="20.100000000000001" customHeight="1" x14ac:dyDescent="0.25">
      <c r="A8" s="32">
        <f t="shared" si="0"/>
        <v>6</v>
      </c>
      <c r="B8" s="27" t="s">
        <v>74</v>
      </c>
      <c r="C8" s="27"/>
      <c r="D8" s="27"/>
      <c r="E8" s="28"/>
      <c r="F8" s="77">
        <f t="shared" si="1"/>
        <v>0</v>
      </c>
    </row>
    <row r="9" spans="1:6" ht="20.100000000000001" customHeight="1" x14ac:dyDescent="0.25">
      <c r="A9" s="32">
        <f t="shared" si="0"/>
        <v>7</v>
      </c>
      <c r="B9" s="27" t="s">
        <v>75</v>
      </c>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t="s">
        <v>69</v>
      </c>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67</v>
      </c>
    </row>
    <row r="23" spans="1:6" ht="35.25" customHeight="1" x14ac:dyDescent="0.2">
      <c r="A23" s="38"/>
      <c r="B23" s="38"/>
      <c r="C23" s="38"/>
      <c r="D23" s="38"/>
      <c r="E23" s="38"/>
      <c r="F23" s="38"/>
    </row>
    <row r="24" spans="1:6" x14ac:dyDescent="0.2">
      <c r="A24" s="76"/>
    </row>
    <row r="25" spans="1:6" x14ac:dyDescent="0.2">
      <c r="A25" s="63" t="s">
        <v>39</v>
      </c>
      <c r="B25" s="64" t="s">
        <v>71</v>
      </c>
    </row>
    <row r="26" spans="1:6" x14ac:dyDescent="0.2">
      <c r="B26" s="64" t="s">
        <v>70</v>
      </c>
    </row>
    <row r="28" spans="1:6" x14ac:dyDescent="0.2">
      <c r="B28" s="64"/>
    </row>
  </sheetData>
  <sheetProtection algorithmName="SHA-512" hashValue="8E1seFfAa9q1Q8HJOjNYFZ0pEFog5xyv18omMvt234cUDB4Yhe5H1VprxYqnGgZqtGvh4ajQfNxKxKJ3FuDvIA==" saltValue="iQRxm+jllqQ6a3CalRmw8w==" spinCount="100000" sheet="1" objects="1" scenarios="1"/>
  <mergeCells count="1">
    <mergeCell ref="A23:F23"/>
  </mergeCells>
  <hyperlinks>
    <hyperlink ref="B25" r:id="rId1" location="step8" display="Read about Foundation Systems" xr:uid="{58A07F9A-B36A-478C-B71C-F6473300AC5B}"/>
    <hyperlink ref="B26" r:id="rId2" xr:uid="{FA111A66-6526-4092-9443-09179EFA719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EAF62-D53D-420E-BAD0-14947B5705F4}">
  <dimension ref="A1:F28"/>
  <sheetViews>
    <sheetView workbookViewId="0">
      <selection activeCell="B3" sqref="B3"/>
    </sheetView>
  </sheetViews>
  <sheetFormatPr defaultRowHeight="12.75" x14ac:dyDescent="0.2"/>
  <cols>
    <col min="1" max="1" width="7" style="34" customWidth="1"/>
    <col min="2" max="2" width="39.5703125" style="34" customWidth="1"/>
    <col min="3" max="3" width="27.28515625" style="34" customWidth="1"/>
    <col min="4" max="4" width="13.140625" style="34" customWidth="1"/>
    <col min="5" max="5" width="14.85546875" style="34" customWidth="1"/>
    <col min="6" max="6" width="13.5703125" style="34" customWidth="1"/>
    <col min="7" max="16384" width="9.140625" style="34"/>
  </cols>
  <sheetData>
    <row r="1" spans="1:6" ht="31.5" customHeight="1" x14ac:dyDescent="0.3">
      <c r="A1" s="33" t="str">
        <f>"Category "&amp;'Cost Projection'!A15&amp;": "&amp;'Cost Projection'!B15</f>
        <v>Category 6: Power Supply / Electricity</v>
      </c>
      <c r="C1" s="35"/>
      <c r="D1" s="35"/>
      <c r="E1" s="35"/>
    </row>
    <row r="2" spans="1:6" ht="29.25" customHeight="1" x14ac:dyDescent="0.2">
      <c r="A2" s="36" t="s">
        <v>34</v>
      </c>
      <c r="B2" s="36" t="s">
        <v>3</v>
      </c>
      <c r="C2" s="36" t="s">
        <v>10</v>
      </c>
      <c r="D2" s="37" t="s">
        <v>66</v>
      </c>
      <c r="E2" s="78" t="s">
        <v>9</v>
      </c>
      <c r="F2" s="78" t="s">
        <v>53</v>
      </c>
    </row>
    <row r="3" spans="1:6" ht="20.100000000000001" customHeight="1" x14ac:dyDescent="0.25">
      <c r="A3" s="32">
        <v>1</v>
      </c>
      <c r="B3" s="27" t="s">
        <v>79</v>
      </c>
      <c r="C3" s="27"/>
      <c r="D3" s="27"/>
      <c r="E3" s="28"/>
      <c r="F3" s="77">
        <f>+E3*1.05</f>
        <v>0</v>
      </c>
    </row>
    <row r="4" spans="1:6" ht="20.100000000000001" customHeight="1" x14ac:dyDescent="0.25">
      <c r="A4" s="32">
        <f>+A3+1</f>
        <v>2</v>
      </c>
      <c r="B4" s="27"/>
      <c r="C4" s="27"/>
      <c r="D4" s="27"/>
      <c r="E4" s="28"/>
      <c r="F4" s="77">
        <f>+E4*1.05</f>
        <v>0</v>
      </c>
    </row>
    <row r="5" spans="1:6" ht="20.100000000000001" customHeight="1" x14ac:dyDescent="0.25">
      <c r="A5" s="32">
        <f t="shared" ref="A5:A17" si="0">+A4+1</f>
        <v>3</v>
      </c>
      <c r="B5" s="27" t="s">
        <v>89</v>
      </c>
      <c r="C5" s="27"/>
      <c r="D5" s="27"/>
      <c r="E5" s="28"/>
      <c r="F5" s="77">
        <f t="shared" ref="F5:F17" si="1">+E5*1.05</f>
        <v>0</v>
      </c>
    </row>
    <row r="6" spans="1:6" ht="20.100000000000001" customHeight="1" x14ac:dyDescent="0.25">
      <c r="A6" s="32">
        <f t="shared" si="0"/>
        <v>4</v>
      </c>
      <c r="B6" s="27"/>
      <c r="C6" s="27"/>
      <c r="D6" s="27"/>
      <c r="E6" s="28"/>
      <c r="F6" s="77">
        <f t="shared" si="1"/>
        <v>0</v>
      </c>
    </row>
    <row r="7" spans="1:6" ht="20.100000000000001" customHeight="1" x14ac:dyDescent="0.25">
      <c r="A7" s="32">
        <f t="shared" si="0"/>
        <v>5</v>
      </c>
      <c r="B7" s="27" t="s">
        <v>81</v>
      </c>
      <c r="C7" s="27"/>
      <c r="D7" s="27"/>
      <c r="E7" s="28"/>
      <c r="F7" s="77">
        <f t="shared" si="1"/>
        <v>0</v>
      </c>
    </row>
    <row r="8" spans="1:6" ht="20.100000000000001" customHeight="1" x14ac:dyDescent="0.25">
      <c r="A8" s="32">
        <f t="shared" si="0"/>
        <v>6</v>
      </c>
      <c r="B8" s="27"/>
      <c r="C8" s="27"/>
      <c r="D8" s="27"/>
      <c r="E8" s="28"/>
      <c r="F8" s="77">
        <f t="shared" si="1"/>
        <v>0</v>
      </c>
    </row>
    <row r="9" spans="1:6" ht="20.100000000000001" customHeight="1" x14ac:dyDescent="0.25">
      <c r="A9" s="32">
        <f t="shared" si="0"/>
        <v>7</v>
      </c>
      <c r="B9" s="27" t="s">
        <v>90</v>
      </c>
      <c r="C9" s="27"/>
      <c r="D9" s="27"/>
      <c r="E9" s="28"/>
      <c r="F9" s="77">
        <f t="shared" si="1"/>
        <v>0</v>
      </c>
    </row>
    <row r="10" spans="1:6" ht="20.100000000000001" customHeight="1" x14ac:dyDescent="0.25">
      <c r="A10" s="32">
        <f t="shared" si="0"/>
        <v>8</v>
      </c>
      <c r="B10" s="27"/>
      <c r="C10" s="27"/>
      <c r="D10" s="27"/>
      <c r="E10" s="28"/>
      <c r="F10" s="77">
        <f t="shared" si="1"/>
        <v>0</v>
      </c>
    </row>
    <row r="11" spans="1:6" ht="20.100000000000001" customHeight="1" x14ac:dyDescent="0.25">
      <c r="A11" s="32">
        <f t="shared" si="0"/>
        <v>9</v>
      </c>
      <c r="B11" s="27"/>
      <c r="C11" s="27"/>
      <c r="D11" s="27"/>
      <c r="E11" s="28"/>
      <c r="F11" s="77">
        <f t="shared" si="1"/>
        <v>0</v>
      </c>
    </row>
    <row r="12" spans="1:6" ht="20.100000000000001" customHeight="1" x14ac:dyDescent="0.25">
      <c r="A12" s="32">
        <f t="shared" si="0"/>
        <v>10</v>
      </c>
      <c r="B12" s="27"/>
      <c r="C12" s="27"/>
      <c r="D12" s="27"/>
      <c r="E12" s="28"/>
      <c r="F12" s="77">
        <f t="shared" si="1"/>
        <v>0</v>
      </c>
    </row>
    <row r="13" spans="1:6" ht="20.100000000000001" customHeight="1" x14ac:dyDescent="0.25">
      <c r="A13" s="32">
        <f t="shared" si="0"/>
        <v>11</v>
      </c>
      <c r="B13" s="27"/>
      <c r="C13" s="27"/>
      <c r="D13" s="27"/>
      <c r="E13" s="28"/>
      <c r="F13" s="77">
        <f t="shared" si="1"/>
        <v>0</v>
      </c>
    </row>
    <row r="14" spans="1:6" ht="20.100000000000001" customHeight="1" x14ac:dyDescent="0.25">
      <c r="A14" s="32">
        <f t="shared" si="0"/>
        <v>12</v>
      </c>
      <c r="B14" s="27"/>
      <c r="C14" s="27"/>
      <c r="D14" s="27"/>
      <c r="E14" s="28"/>
      <c r="F14" s="77">
        <f t="shared" si="1"/>
        <v>0</v>
      </c>
    </row>
    <row r="15" spans="1:6" ht="20.100000000000001" customHeight="1" x14ac:dyDescent="0.25">
      <c r="A15" s="32">
        <f t="shared" si="0"/>
        <v>13</v>
      </c>
      <c r="B15" s="27"/>
      <c r="C15" s="27"/>
      <c r="D15" s="27"/>
      <c r="E15" s="28"/>
      <c r="F15" s="77">
        <f t="shared" si="1"/>
        <v>0</v>
      </c>
    </row>
    <row r="16" spans="1:6" ht="20.100000000000001" customHeight="1" x14ac:dyDescent="0.25">
      <c r="A16" s="32">
        <f t="shared" si="0"/>
        <v>14</v>
      </c>
      <c r="B16" s="27"/>
      <c r="C16" s="27"/>
      <c r="D16" s="27"/>
      <c r="E16" s="28"/>
      <c r="F16" s="77">
        <f t="shared" si="1"/>
        <v>0</v>
      </c>
    </row>
    <row r="17" spans="1:6" ht="20.100000000000001" customHeight="1" x14ac:dyDescent="0.25">
      <c r="A17" s="32">
        <f t="shared" si="0"/>
        <v>15</v>
      </c>
      <c r="B17" s="27"/>
      <c r="C17" s="27"/>
      <c r="D17" s="27"/>
      <c r="E17" s="28"/>
      <c r="F17" s="77">
        <f t="shared" si="1"/>
        <v>0</v>
      </c>
    </row>
    <row r="18" spans="1:6" ht="20.100000000000001" customHeight="1" x14ac:dyDescent="0.35">
      <c r="A18" s="29"/>
      <c r="B18" s="29"/>
      <c r="C18" s="30"/>
      <c r="D18" s="29" t="s">
        <v>4</v>
      </c>
      <c r="E18" s="31">
        <f>SUM(E3:E17)</f>
        <v>0</v>
      </c>
      <c r="F18" s="31">
        <f>SUM(F3:F17)</f>
        <v>0</v>
      </c>
    </row>
    <row r="20" spans="1:6" x14ac:dyDescent="0.2">
      <c r="A20" s="76" t="s">
        <v>58</v>
      </c>
    </row>
    <row r="21" spans="1:6" x14ac:dyDescent="0.2">
      <c r="A21" s="76"/>
    </row>
    <row r="22" spans="1:6" x14ac:dyDescent="0.2">
      <c r="A22" s="76" t="s">
        <v>80</v>
      </c>
    </row>
    <row r="23" spans="1:6" ht="35.25" customHeight="1" x14ac:dyDescent="0.2">
      <c r="A23" s="38"/>
      <c r="B23" s="38"/>
      <c r="C23" s="38"/>
      <c r="D23" s="38"/>
      <c r="E23" s="38"/>
      <c r="F23" s="38"/>
    </row>
    <row r="24" spans="1:6" x14ac:dyDescent="0.2">
      <c r="A24" s="76"/>
    </row>
    <row r="25" spans="1:6" x14ac:dyDescent="0.2">
      <c r="A25" s="63" t="s">
        <v>39</v>
      </c>
      <c r="B25" s="64" t="s">
        <v>78</v>
      </c>
    </row>
    <row r="28" spans="1:6" x14ac:dyDescent="0.2">
      <c r="B28" s="64"/>
    </row>
  </sheetData>
  <sheetProtection algorithmName="SHA-512" hashValue="F6qfIFbAQ/JJGFLUmySoFMUFn+NqUYUVcSBgJ2P6MQqrx0j6bHaK+SlyGvxw0s0bCSF0uYTUYLncsyAhE2qNOw==" saltValue="pvQua4KtqDkXy9si07hSZA==" spinCount="100000" sheet="1" objects="1" scenarios="1"/>
  <mergeCells count="1">
    <mergeCell ref="A23:F23"/>
  </mergeCells>
  <hyperlinks>
    <hyperlink ref="B25" r:id="rId1" location="step6" display="Read about Power / Hydro Connection" xr:uid="{F34B3B39-51FD-482F-8446-D635DB33780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Cost Projection</vt:lpstr>
      <vt:lpstr>Establish Budget</vt:lpstr>
      <vt:lpstr>1-Acquire Lot</vt:lpstr>
      <vt:lpstr>2-Prepare Lot</vt:lpstr>
      <vt:lpstr>3-Home Package</vt:lpstr>
      <vt:lpstr>4-Foundation</vt:lpstr>
      <vt:lpstr>5-Water</vt:lpstr>
      <vt:lpstr>6-Power</vt:lpstr>
      <vt:lpstr>7-Gas</vt:lpstr>
      <vt:lpstr>8-Septic</vt:lpstr>
      <vt:lpstr>9-Garage</vt:lpstr>
      <vt:lpstr>10-Extras</vt:lpstr>
      <vt:lpstr>Quote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Richards</dc:creator>
  <cp:lastModifiedBy>Chris Richards</cp:lastModifiedBy>
  <cp:lastPrinted>2020-10-21T21:23:54Z</cp:lastPrinted>
  <dcterms:created xsi:type="dcterms:W3CDTF">2020-10-20T20:16:40Z</dcterms:created>
  <dcterms:modified xsi:type="dcterms:W3CDTF">2020-10-22T19:46:40Z</dcterms:modified>
</cp:coreProperties>
</file>